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52511"/>
</workbook>
</file>

<file path=xl/calcChain.xml><?xml version="1.0" encoding="utf-8"?>
<calcChain xmlns="http://schemas.openxmlformats.org/spreadsheetml/2006/main">
  <c r="L2" i="1" l="1"/>
  <c r="P24" i="1"/>
  <c r="Q24" i="1" s="1"/>
  <c r="R24" i="1" s="1"/>
  <c r="B17" i="1" l="1"/>
  <c r="A12" i="1" l="1"/>
  <c r="A11" i="1" l="1"/>
  <c r="P3" i="1"/>
  <c r="P4" i="1" s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B14" i="1"/>
  <c r="B15" i="1" s="1"/>
  <c r="Q17" i="1" l="1"/>
  <c r="Q3" i="1"/>
  <c r="R3" i="1" s="1"/>
  <c r="Q7" i="1"/>
  <c r="Q11" i="1"/>
  <c r="Q15" i="1"/>
  <c r="Q5" i="1"/>
  <c r="Q9" i="1"/>
  <c r="Q13" i="1"/>
  <c r="Q23" i="1"/>
  <c r="Q21" i="1"/>
  <c r="Q19" i="1"/>
  <c r="Q4" i="1"/>
  <c r="Q6" i="1"/>
  <c r="Q8" i="1"/>
  <c r="Q10" i="1"/>
  <c r="Q12" i="1"/>
  <c r="Q14" i="1"/>
  <c r="Q16" i="1"/>
  <c r="Q18" i="1"/>
  <c r="Q20" i="1"/>
  <c r="R20" i="1" l="1"/>
  <c r="R16" i="1"/>
  <c r="R12" i="1"/>
  <c r="R8" i="1"/>
  <c r="R4" i="1"/>
  <c r="R21" i="1"/>
  <c r="R13" i="1"/>
  <c r="R5" i="1"/>
  <c r="R11" i="1"/>
  <c r="R18" i="1"/>
  <c r="R14" i="1"/>
  <c r="R10" i="1"/>
  <c r="R6" i="1"/>
  <c r="R19" i="1"/>
  <c r="R9" i="1"/>
  <c r="R15" i="1"/>
  <c r="R7" i="1"/>
  <c r="R17" i="1"/>
  <c r="R23" i="1"/>
  <c r="Q22" i="1"/>
  <c r="R22" i="1" l="1"/>
  <c r="B16" i="1"/>
  <c r="S3" i="1" l="1"/>
  <c r="V3" i="1" s="1"/>
  <c r="H2" i="1"/>
  <c r="T24" i="1"/>
  <c r="S24" i="1"/>
  <c r="Z3" i="1"/>
  <c r="S12" i="1"/>
  <c r="S13" i="1"/>
  <c r="S14" i="1"/>
  <c r="S9" i="1"/>
  <c r="X9" i="1" s="1"/>
  <c r="Y9" i="1" s="1"/>
  <c r="S23" i="1"/>
  <c r="S20" i="1"/>
  <c r="S4" i="1"/>
  <c r="S11" i="1"/>
  <c r="AD11" i="1" s="1"/>
  <c r="S6" i="1"/>
  <c r="S7" i="1"/>
  <c r="S16" i="1"/>
  <c r="S8" i="1"/>
  <c r="AD8" i="1" s="1"/>
  <c r="S21" i="1"/>
  <c r="S5" i="1"/>
  <c r="S18" i="1"/>
  <c r="S10" i="1"/>
  <c r="S19" i="1"/>
  <c r="S15" i="1"/>
  <c r="S17" i="1"/>
  <c r="S22" i="1"/>
  <c r="T22" i="1"/>
  <c r="AC22" i="1" s="1"/>
  <c r="T20" i="1"/>
  <c r="AC20" i="1" s="1"/>
  <c r="T18" i="1"/>
  <c r="AC18" i="1" s="1"/>
  <c r="T16" i="1"/>
  <c r="AC16" i="1" s="1"/>
  <c r="T14" i="1"/>
  <c r="AC14" i="1" s="1"/>
  <c r="T12" i="1"/>
  <c r="AC12" i="1" s="1"/>
  <c r="T10" i="1"/>
  <c r="AC10" i="1" s="1"/>
  <c r="T8" i="1"/>
  <c r="AC8" i="1" s="1"/>
  <c r="T6" i="1"/>
  <c r="AC6" i="1" s="1"/>
  <c r="T4" i="1"/>
  <c r="AC4" i="1" s="1"/>
  <c r="T23" i="1"/>
  <c r="AC23" i="1" s="1"/>
  <c r="T21" i="1"/>
  <c r="AC21" i="1" s="1"/>
  <c r="T19" i="1"/>
  <c r="AC19" i="1" s="1"/>
  <c r="T17" i="1"/>
  <c r="AC17" i="1" s="1"/>
  <c r="T15" i="1"/>
  <c r="AC15" i="1" s="1"/>
  <c r="T13" i="1"/>
  <c r="AC13" i="1" s="1"/>
  <c r="T11" i="1"/>
  <c r="AC11" i="1" s="1"/>
  <c r="T9" i="1"/>
  <c r="AC9" i="1" s="1"/>
  <c r="T7" i="1"/>
  <c r="AC7" i="1" s="1"/>
  <c r="T5" i="1"/>
  <c r="AC5" i="1" s="1"/>
  <c r="T3" i="1"/>
  <c r="AC3" i="1" s="1"/>
  <c r="U3" i="1"/>
  <c r="AA3" i="1" s="1"/>
  <c r="A20" i="1"/>
  <c r="A19" i="1"/>
  <c r="AE24" i="1" s="1"/>
  <c r="AD3" i="1" l="1"/>
  <c r="X3" i="1"/>
  <c r="Y3" i="1" s="1"/>
  <c r="E4" i="1"/>
  <c r="AD24" i="1"/>
  <c r="K5" i="1" s="1"/>
  <c r="U24" i="1"/>
  <c r="Z24" i="1"/>
  <c r="I8" i="1" s="1"/>
  <c r="X24" i="1"/>
  <c r="Y24" i="1" s="1"/>
  <c r="K8" i="1" s="1"/>
  <c r="V24" i="1"/>
  <c r="E6" i="1" s="1"/>
  <c r="E5" i="1"/>
  <c r="AC24" i="1"/>
  <c r="I5" i="1" s="1"/>
  <c r="AF24" i="1"/>
  <c r="AG24" i="1"/>
  <c r="AB24" i="1"/>
  <c r="G5" i="1" s="1"/>
  <c r="Z17" i="1"/>
  <c r="V17" i="1"/>
  <c r="Z19" i="1"/>
  <c r="V19" i="1"/>
  <c r="Z18" i="1"/>
  <c r="V18" i="1"/>
  <c r="Z21" i="1"/>
  <c r="V21" i="1"/>
  <c r="Z16" i="1"/>
  <c r="V16" i="1"/>
  <c r="Z6" i="1"/>
  <c r="V6" i="1"/>
  <c r="Z4" i="1"/>
  <c r="V4" i="1"/>
  <c r="Z9" i="1"/>
  <c r="V9" i="1"/>
  <c r="Z13" i="1"/>
  <c r="V13" i="1"/>
  <c r="Z22" i="1"/>
  <c r="V22" i="1"/>
  <c r="Z15" i="1"/>
  <c r="V15" i="1"/>
  <c r="Z10" i="1"/>
  <c r="V10" i="1"/>
  <c r="Z5" i="1"/>
  <c r="V5" i="1"/>
  <c r="Z8" i="1"/>
  <c r="V8" i="1"/>
  <c r="Z7" i="1"/>
  <c r="V7" i="1"/>
  <c r="Z11" i="1"/>
  <c r="V11" i="1"/>
  <c r="Z20" i="1"/>
  <c r="V20" i="1"/>
  <c r="Z23" i="1"/>
  <c r="V23" i="1"/>
  <c r="Z14" i="1"/>
  <c r="V14" i="1"/>
  <c r="Z12" i="1"/>
  <c r="V12" i="1"/>
  <c r="U5" i="1"/>
  <c r="AA5" i="1" s="1"/>
  <c r="U14" i="1"/>
  <c r="AA14" i="1" s="1"/>
  <c r="AD13" i="1"/>
  <c r="X12" i="1"/>
  <c r="Y12" i="1" s="1"/>
  <c r="U7" i="1"/>
  <c r="W7" i="1" s="1"/>
  <c r="AD9" i="1"/>
  <c r="AD4" i="1"/>
  <c r="U18" i="1"/>
  <c r="AA18" i="1" s="1"/>
  <c r="U19" i="1"/>
  <c r="AA19" i="1" s="1"/>
  <c r="X5" i="1"/>
  <c r="Y5" i="1" s="1"/>
  <c r="AD12" i="1"/>
  <c r="AD20" i="1"/>
  <c r="X7" i="1"/>
  <c r="Y7" i="1" s="1"/>
  <c r="X23" i="1"/>
  <c r="Y23" i="1" s="1"/>
  <c r="AD22" i="1"/>
  <c r="X6" i="1"/>
  <c r="Y6" i="1" s="1"/>
  <c r="U9" i="1"/>
  <c r="W9" i="1" s="1"/>
  <c r="X16" i="1"/>
  <c r="Y16" i="1" s="1"/>
  <c r="U21" i="1"/>
  <c r="AA21" i="1" s="1"/>
  <c r="AD21" i="1"/>
  <c r="AD18" i="1"/>
  <c r="X14" i="1"/>
  <c r="Y14" i="1" s="1"/>
  <c r="U20" i="1"/>
  <c r="W20" i="1" s="1"/>
  <c r="U12" i="1"/>
  <c r="W12" i="1" s="1"/>
  <c r="U8" i="1"/>
  <c r="W8" i="1" s="1"/>
  <c r="X20" i="1"/>
  <c r="Y20" i="1" s="1"/>
  <c r="AD23" i="1"/>
  <c r="AD7" i="1"/>
  <c r="U10" i="1"/>
  <c r="AA10" i="1" s="1"/>
  <c r="U11" i="1"/>
  <c r="AA11" i="1" s="1"/>
  <c r="X11" i="1"/>
  <c r="Y11" i="1" s="1"/>
  <c r="U23" i="1"/>
  <c r="W23" i="1" s="1"/>
  <c r="AD14" i="1"/>
  <c r="AD17" i="1"/>
  <c r="U17" i="1"/>
  <c r="AA17" i="1" s="1"/>
  <c r="U16" i="1"/>
  <c r="AA16" i="1" s="1"/>
  <c r="AD16" i="1"/>
  <c r="X4" i="1"/>
  <c r="Y4" i="1" s="1"/>
  <c r="AD19" i="1"/>
  <c r="X18" i="1"/>
  <c r="Y18" i="1" s="1"/>
  <c r="U6" i="1"/>
  <c r="AA6" i="1" s="1"/>
  <c r="X19" i="1"/>
  <c r="Y19" i="1" s="1"/>
  <c r="U13" i="1"/>
  <c r="W13" i="1" s="1"/>
  <c r="X21" i="1"/>
  <c r="Y21" i="1" s="1"/>
  <c r="X13" i="1"/>
  <c r="Y13" i="1" s="1"/>
  <c r="X17" i="1"/>
  <c r="Y17" i="1" s="1"/>
  <c r="AD6" i="1"/>
  <c r="U4" i="1"/>
  <c r="W4" i="1" s="1"/>
  <c r="AD5" i="1"/>
  <c r="X8" i="1"/>
  <c r="Y8" i="1" s="1"/>
  <c r="U15" i="1"/>
  <c r="W15" i="1" s="1"/>
  <c r="X15" i="1"/>
  <c r="Y15" i="1" s="1"/>
  <c r="AD15" i="1"/>
  <c r="X10" i="1"/>
  <c r="Y10" i="1" s="1"/>
  <c r="AD10" i="1"/>
  <c r="AG3" i="1"/>
  <c r="AG20" i="1"/>
  <c r="AG16" i="1"/>
  <c r="AG12" i="1"/>
  <c r="AG8" i="1"/>
  <c r="AG4" i="1"/>
  <c r="AG21" i="1"/>
  <c r="AG13" i="1"/>
  <c r="AG5" i="1"/>
  <c r="AG11" i="1"/>
  <c r="AG18" i="1"/>
  <c r="AG14" i="1"/>
  <c r="AG10" i="1"/>
  <c r="AG6" i="1"/>
  <c r="AG19" i="1"/>
  <c r="AG23" i="1"/>
  <c r="AG9" i="1"/>
  <c r="AG15" i="1"/>
  <c r="AG7" i="1"/>
  <c r="AG17" i="1"/>
  <c r="AG22" i="1"/>
  <c r="AF22" i="1"/>
  <c r="AE3" i="1"/>
  <c r="AF3" i="1"/>
  <c r="AF23" i="1"/>
  <c r="AF17" i="1"/>
  <c r="AF7" i="1"/>
  <c r="AF15" i="1"/>
  <c r="AF9" i="1"/>
  <c r="AF19" i="1"/>
  <c r="AF6" i="1"/>
  <c r="AF10" i="1"/>
  <c r="AF14" i="1"/>
  <c r="AF18" i="1"/>
  <c r="AF11" i="1"/>
  <c r="AF5" i="1"/>
  <c r="AF13" i="1"/>
  <c r="AF21" i="1"/>
  <c r="AF4" i="1"/>
  <c r="AF8" i="1"/>
  <c r="AF12" i="1"/>
  <c r="AF16" i="1"/>
  <c r="AF20" i="1"/>
  <c r="X22" i="1"/>
  <c r="Y22" i="1" s="1"/>
  <c r="U22" i="1"/>
  <c r="AA22" i="1" s="1"/>
  <c r="AE22" i="1"/>
  <c r="AE20" i="1"/>
  <c r="AE18" i="1"/>
  <c r="AE16" i="1"/>
  <c r="AE14" i="1"/>
  <c r="AE12" i="1"/>
  <c r="AE10" i="1"/>
  <c r="AE8" i="1"/>
  <c r="AE6" i="1"/>
  <c r="AE4" i="1"/>
  <c r="AE23" i="1"/>
  <c r="AE21" i="1"/>
  <c r="AE19" i="1"/>
  <c r="AE17" i="1"/>
  <c r="AE15" i="1"/>
  <c r="AE13" i="1"/>
  <c r="AE11" i="1"/>
  <c r="AE9" i="1"/>
  <c r="AE7" i="1"/>
  <c r="AE5" i="1"/>
  <c r="AB22" i="1"/>
  <c r="AB20" i="1"/>
  <c r="AB18" i="1"/>
  <c r="AB16" i="1"/>
  <c r="AB14" i="1"/>
  <c r="AB12" i="1"/>
  <c r="AB10" i="1"/>
  <c r="AB8" i="1"/>
  <c r="AB6" i="1"/>
  <c r="AB4" i="1"/>
  <c r="AB23" i="1"/>
  <c r="AB21" i="1"/>
  <c r="AB19" i="1"/>
  <c r="AB17" i="1"/>
  <c r="AB15" i="1"/>
  <c r="AB13" i="1"/>
  <c r="AB11" i="1"/>
  <c r="AB9" i="1"/>
  <c r="AB7" i="1"/>
  <c r="AB5" i="1"/>
  <c r="AB3" i="1"/>
  <c r="W3" i="1"/>
  <c r="E7" i="1" l="1"/>
  <c r="AA24" i="1"/>
  <c r="G8" i="1" s="1"/>
  <c r="W24" i="1"/>
  <c r="M8" i="1" s="1"/>
  <c r="AH24" i="1"/>
  <c r="M5" i="1" s="1"/>
  <c r="W5" i="1"/>
  <c r="AA7" i="1"/>
  <c r="W14" i="1"/>
  <c r="AA12" i="1"/>
  <c r="W18" i="1"/>
  <c r="AA9" i="1"/>
  <c r="AA20" i="1"/>
  <c r="W19" i="1"/>
  <c r="AA15" i="1"/>
  <c r="AA8" i="1"/>
  <c r="W17" i="1"/>
  <c r="W21" i="1"/>
  <c r="W6" i="1"/>
  <c r="AA13" i="1"/>
  <c r="W10" i="1"/>
  <c r="W16" i="1"/>
  <c r="W11" i="1"/>
  <c r="AA23" i="1"/>
  <c r="AA4" i="1"/>
  <c r="W22" i="1"/>
  <c r="AH4" i="1"/>
  <c r="AH8" i="1"/>
  <c r="AI8" i="1" s="1"/>
  <c r="AH12" i="1"/>
  <c r="AH16" i="1"/>
  <c r="AH20" i="1"/>
  <c r="AH5" i="1"/>
  <c r="AH9" i="1"/>
  <c r="AH13" i="1"/>
  <c r="AH17" i="1"/>
  <c r="AH21" i="1"/>
  <c r="AH3" i="1"/>
  <c r="AH6" i="1"/>
  <c r="AH10" i="1"/>
  <c r="AH14" i="1"/>
  <c r="AH18" i="1"/>
  <c r="AH22" i="1"/>
  <c r="AH7" i="1"/>
  <c r="AH11" i="1"/>
  <c r="AH15" i="1"/>
  <c r="AH19" i="1"/>
  <c r="AH23" i="1"/>
  <c r="AJ8" i="1"/>
</calcChain>
</file>

<file path=xl/sharedStrings.xml><?xml version="1.0" encoding="utf-8"?>
<sst xmlns="http://schemas.openxmlformats.org/spreadsheetml/2006/main" count="63" uniqueCount="51">
  <si>
    <t>b=</t>
  </si>
  <si>
    <t>Λ=</t>
  </si>
  <si>
    <t>t</t>
  </si>
  <si>
    <t>exp(-Λt)</t>
  </si>
  <si>
    <t>1-exp(-Λt)</t>
  </si>
  <si>
    <t>u</t>
  </si>
  <si>
    <t>x</t>
  </si>
  <si>
    <t>ΣΙ</t>
  </si>
  <si>
    <t>dk/dt</t>
  </si>
  <si>
    <t>P(JOULE)</t>
  </si>
  <si>
    <t>ΣF</t>
  </si>
  <si>
    <t>P(Μηχανική)</t>
  </si>
  <si>
    <t>P(Ηλεκτρική)</t>
  </si>
  <si>
    <t>WF</t>
  </si>
  <si>
    <t>ΔΚ</t>
  </si>
  <si>
    <t>q1</t>
  </si>
  <si>
    <t>q2</t>
  </si>
  <si>
    <t>q3</t>
  </si>
  <si>
    <t>Q</t>
  </si>
  <si>
    <t>E(ηλεκτρική)</t>
  </si>
  <si>
    <t>a</t>
  </si>
  <si>
    <t>Ενεργειακή επαλήθευση</t>
  </si>
  <si>
    <r>
      <t xml:space="preserve">Ένταση (Τ)  </t>
    </r>
    <r>
      <rPr>
        <sz val="16"/>
        <color theme="0"/>
        <rFont val="Calibri"/>
        <family val="2"/>
        <charset val="161"/>
        <scheme val="minor"/>
      </rPr>
      <t>B</t>
    </r>
    <r>
      <rPr>
        <vertAlign val="subscript"/>
        <sz val="16"/>
        <color theme="0"/>
        <rFont val="Calibri"/>
        <family val="2"/>
        <charset val="161"/>
        <scheme val="minor"/>
      </rPr>
      <t>y</t>
    </r>
    <r>
      <rPr>
        <sz val="16"/>
        <color theme="0"/>
        <rFont val="Calibri"/>
        <family val="2"/>
        <charset val="161"/>
        <scheme val="minor"/>
      </rPr>
      <t>=</t>
    </r>
  </si>
  <si>
    <t>ΣΤΑΘΕΡΑ ΧΡΟΝΟΥ τ=</t>
  </si>
  <si>
    <r>
      <t>Βαρύτητα (m/s</t>
    </r>
    <r>
      <rPr>
        <vertAlign val="superscript"/>
        <sz val="10"/>
        <color theme="0"/>
        <rFont val="Calibri"/>
        <family val="2"/>
        <charset val="161"/>
        <scheme val="minor"/>
      </rPr>
      <t>2</t>
    </r>
    <r>
      <rPr>
        <sz val="10"/>
        <color theme="0"/>
        <rFont val="Calibri"/>
        <family val="2"/>
        <charset val="161"/>
        <scheme val="minor"/>
      </rPr>
      <t xml:space="preserve">) </t>
    </r>
    <r>
      <rPr>
        <sz val="16"/>
        <color theme="0"/>
        <rFont val="Calibri"/>
        <family val="2"/>
        <charset val="161"/>
        <scheme val="minor"/>
      </rPr>
      <t>g</t>
    </r>
    <r>
      <rPr>
        <vertAlign val="subscript"/>
        <sz val="16"/>
        <color theme="0"/>
        <rFont val="Calibri"/>
        <family val="2"/>
        <charset val="161"/>
        <scheme val="minor"/>
      </rPr>
      <t>x</t>
    </r>
    <r>
      <rPr>
        <sz val="16"/>
        <color theme="0"/>
        <rFont val="Calibri"/>
        <family val="2"/>
        <charset val="161"/>
        <scheme val="minor"/>
      </rPr>
      <t>=</t>
    </r>
    <r>
      <rPr>
        <sz val="10"/>
        <color theme="0"/>
        <rFont val="Calibri"/>
        <family val="2"/>
        <scheme val="minor"/>
      </rPr>
      <t xml:space="preserve">  </t>
    </r>
  </si>
  <si>
    <r>
      <t>Εξωτερική ΗΕΔ (V)</t>
    </r>
    <r>
      <rPr>
        <sz val="16"/>
        <color theme="0"/>
        <rFont val="Calibri"/>
        <family val="2"/>
        <charset val="161"/>
        <scheme val="minor"/>
      </rPr>
      <t xml:space="preserve"> Ε=</t>
    </r>
  </si>
  <si>
    <r>
      <t xml:space="preserve">Εξωτερική Δύναμη (N) </t>
    </r>
    <r>
      <rPr>
        <sz val="16"/>
        <color theme="0"/>
        <rFont val="Calibri"/>
        <family val="2"/>
        <charset val="161"/>
        <scheme val="minor"/>
      </rPr>
      <t>F</t>
    </r>
    <r>
      <rPr>
        <vertAlign val="subscript"/>
        <sz val="16"/>
        <color theme="0"/>
        <rFont val="Calibri"/>
        <family val="2"/>
        <charset val="161"/>
        <scheme val="minor"/>
      </rPr>
      <t>x</t>
    </r>
    <r>
      <rPr>
        <sz val="16"/>
        <color theme="0"/>
        <rFont val="Calibri"/>
        <family val="2"/>
        <charset val="161"/>
        <scheme val="minor"/>
      </rPr>
      <t>=</t>
    </r>
  </si>
  <si>
    <r>
      <t xml:space="preserve">Αρχική ταχύτητα (m/s) </t>
    </r>
    <r>
      <rPr>
        <sz val="16"/>
        <color theme="0"/>
        <rFont val="Calibri"/>
        <family val="2"/>
        <charset val="161"/>
        <scheme val="minor"/>
      </rPr>
      <t>u</t>
    </r>
    <r>
      <rPr>
        <vertAlign val="subscript"/>
        <sz val="16"/>
        <color theme="0"/>
        <rFont val="Calibri"/>
        <family val="2"/>
        <charset val="161"/>
        <scheme val="minor"/>
      </rPr>
      <t>o</t>
    </r>
    <r>
      <rPr>
        <sz val="16"/>
        <color theme="0"/>
        <rFont val="Calibri"/>
        <family val="2"/>
        <charset val="161"/>
        <scheme val="minor"/>
      </rPr>
      <t>=</t>
    </r>
  </si>
  <si>
    <t>Τη στιγμή που επιλέξατε</t>
  </si>
  <si>
    <t>η ταχύτητα είναι u=</t>
  </si>
  <si>
    <t xml:space="preserve">η θέση είναι x= </t>
  </si>
  <si>
    <t>Επιλέξτε Χρονική Στιγμή t=</t>
  </si>
  <si>
    <t xml:space="preserve">η επιτάχυνση είναι α= </t>
  </si>
  <si>
    <t>η ενταση ρευματος είναι Ι=</t>
  </si>
  <si>
    <t xml:space="preserve">H Διατήρηση ενέργειας εκφράζεται </t>
  </si>
  <si>
    <t>+</t>
  </si>
  <si>
    <t>=</t>
  </si>
  <si>
    <r>
      <t>Ε</t>
    </r>
    <r>
      <rPr>
        <vertAlign val="subscript"/>
        <sz val="18"/>
        <color theme="1"/>
        <rFont val="Calibri"/>
        <family val="2"/>
        <scheme val="minor"/>
      </rPr>
      <t>ΗΛ</t>
    </r>
  </si>
  <si>
    <r>
      <rPr>
        <sz val="18"/>
        <color theme="1"/>
        <rFont val="Calibri"/>
        <family val="2"/>
        <charset val="161"/>
        <scheme val="minor"/>
      </rPr>
      <t>P</t>
    </r>
    <r>
      <rPr>
        <vertAlign val="subscript"/>
        <sz val="18"/>
        <color theme="1"/>
        <rFont val="Calibri"/>
        <family val="2"/>
        <scheme val="minor"/>
      </rPr>
      <t>ΗΛ</t>
    </r>
  </si>
  <si>
    <r>
      <t>W</t>
    </r>
    <r>
      <rPr>
        <vertAlign val="subscript"/>
        <sz val="18"/>
        <color theme="1"/>
        <rFont val="Calibri"/>
        <family val="2"/>
        <charset val="161"/>
        <scheme val="minor"/>
      </rPr>
      <t>F</t>
    </r>
  </si>
  <si>
    <r>
      <t>P</t>
    </r>
    <r>
      <rPr>
        <vertAlign val="subscript"/>
        <sz val="18"/>
        <color theme="1"/>
        <rFont val="Calibri"/>
        <family val="2"/>
        <charset val="161"/>
        <scheme val="minor"/>
      </rPr>
      <t>F</t>
    </r>
  </si>
  <si>
    <t>dΚ/dt</t>
  </si>
  <si>
    <t>dQ/dt</t>
  </si>
  <si>
    <r>
      <rPr>
        <b/>
        <sz val="14"/>
        <color theme="0"/>
        <rFont val="Calibri"/>
        <family val="2"/>
        <charset val="161"/>
        <scheme val="minor"/>
      </rPr>
      <t>u</t>
    </r>
    <r>
      <rPr>
        <b/>
        <vertAlign val="subscript"/>
        <sz val="14"/>
        <color theme="0"/>
        <rFont val="Calibri"/>
        <family val="2"/>
        <charset val="161"/>
        <scheme val="minor"/>
      </rPr>
      <t>Οριακή</t>
    </r>
    <r>
      <rPr>
        <b/>
        <sz val="14"/>
        <color theme="0"/>
        <rFont val="Calibri"/>
        <family val="2"/>
        <charset val="161"/>
        <scheme val="minor"/>
      </rPr>
      <t>=</t>
    </r>
  </si>
  <si>
    <t>σε περίπου</t>
  </si>
  <si>
    <t>Δt=</t>
  </si>
  <si>
    <r>
      <t>ΟΡΙΑΚΗ ΤΑΧΥΤΗΤΑ u</t>
    </r>
    <r>
      <rPr>
        <vertAlign val="subscript"/>
        <sz val="16"/>
        <color theme="0"/>
        <rFont val="Calibri"/>
        <family val="2"/>
        <scheme val="minor"/>
      </rPr>
      <t>ορ</t>
    </r>
    <r>
      <rPr>
        <sz val="16"/>
        <color theme="0"/>
        <rFont val="Calibri"/>
        <family val="2"/>
        <scheme val="minor"/>
      </rPr>
      <t>=</t>
    </r>
  </si>
  <si>
    <t xml:space="preserve">Κίνηση αγωγού σε τυχαία διεύθυνση x'Ox εντός μαγνητικού πεδίου </t>
  </si>
  <si>
    <r>
      <t xml:space="preserve">Μάζα (kg) </t>
    </r>
    <r>
      <rPr>
        <sz val="16"/>
        <color theme="4" tint="-0.499984740745262"/>
        <rFont val="Calibri"/>
        <family val="2"/>
        <scheme val="minor"/>
      </rPr>
      <t>m=</t>
    </r>
  </si>
  <si>
    <r>
      <t xml:space="preserve">Μήκος (m) </t>
    </r>
    <r>
      <rPr>
        <sz val="16"/>
        <color theme="4" tint="-0.499984740745262"/>
        <rFont val="Calibri"/>
        <family val="2"/>
        <scheme val="minor"/>
      </rPr>
      <t>L=</t>
    </r>
  </si>
  <si>
    <r>
      <t xml:space="preserve">Αντίσταση (Ω) </t>
    </r>
    <r>
      <rPr>
        <sz val="16"/>
        <color theme="4" tint="-0.499984740745262"/>
        <rFont val="Calibri"/>
        <family val="2"/>
        <scheme val="minor"/>
      </rPr>
      <t>R</t>
    </r>
    <r>
      <rPr>
        <vertAlign val="subscript"/>
        <sz val="16"/>
        <color theme="4" tint="-0.499984740745262"/>
        <rFont val="Calibri"/>
        <family val="2"/>
        <scheme val="minor"/>
      </rPr>
      <t>ΟΛ</t>
    </r>
    <r>
      <rPr>
        <sz val="16"/>
        <color theme="4" tint="-0.499984740745262"/>
        <rFont val="Calibri"/>
        <family val="2"/>
        <scheme val="minor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</si>
</sst>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0"/>
      <name val="Calibri"/>
      <family val="2"/>
      <charset val="161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0"/>
      <name val="Calibri"/>
      <family val="2"/>
      <charset val="161"/>
      <scheme val="minor"/>
    </font>
    <font>
      <sz val="16"/>
      <color theme="0"/>
      <name val="Calibri"/>
      <family val="2"/>
      <charset val="161"/>
      <scheme val="minor"/>
    </font>
    <font>
      <vertAlign val="subscript"/>
      <sz val="16"/>
      <color theme="0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charset val="161"/>
      <scheme val="minor"/>
    </font>
    <font>
      <b/>
      <vertAlign val="subscript"/>
      <sz val="14"/>
      <color theme="0"/>
      <name val="Calibri"/>
      <family val="2"/>
      <charset val="161"/>
      <scheme val="minor"/>
    </font>
    <font>
      <vertAlign val="subscript"/>
      <sz val="16"/>
      <color theme="0"/>
      <name val="Calibri"/>
      <family val="2"/>
      <scheme val="minor"/>
    </font>
    <font>
      <i/>
      <sz val="11"/>
      <color theme="8" tint="-0.249977111117893"/>
      <name val="Calibri"/>
      <family val="2"/>
      <charset val="161"/>
      <scheme val="minor"/>
    </font>
    <font>
      <sz val="10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vertAlign val="subscript"/>
      <sz val="16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charset val="161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5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0" fillId="2" borderId="0" xfId="0" applyFill="1" applyBorder="1"/>
    <xf numFmtId="0" fontId="0" fillId="12" borderId="0" xfId="0" applyFill="1"/>
    <xf numFmtId="0" fontId="1" fillId="12" borderId="0" xfId="0" applyFont="1" applyFill="1"/>
    <xf numFmtId="0" fontId="0" fillId="12" borderId="0" xfId="0" applyFill="1" applyAlignment="1">
      <alignment horizontal="left"/>
    </xf>
    <xf numFmtId="0" fontId="2" fillId="12" borderId="0" xfId="0" applyFont="1" applyFill="1" applyAlignment="1">
      <alignment horizontal="left"/>
    </xf>
    <xf numFmtId="0" fontId="0" fillId="12" borderId="0" xfId="0" applyFill="1" applyBorder="1" applyAlignment="1">
      <alignment horizontal="center"/>
    </xf>
    <xf numFmtId="0" fontId="0" fillId="12" borderId="0" xfId="0" applyFill="1" applyBorder="1"/>
    <xf numFmtId="0" fontId="3" fillId="7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13" borderId="2" xfId="0" applyFont="1" applyFill="1" applyBorder="1" applyAlignment="1">
      <alignment horizontal="left"/>
    </xf>
    <xf numFmtId="0" fontId="5" fillId="14" borderId="2" xfId="0" applyFont="1" applyFill="1" applyBorder="1" applyAlignment="1">
      <alignment horizontal="left"/>
    </xf>
    <xf numFmtId="0" fontId="5" fillId="15" borderId="2" xfId="0" applyFont="1" applyFill="1" applyBorder="1" applyAlignment="1">
      <alignment horizontal="left"/>
    </xf>
    <xf numFmtId="0" fontId="5" fillId="16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4" fillId="12" borderId="0" xfId="0" applyFont="1" applyFill="1" applyAlignment="1">
      <alignment horizontal="left"/>
    </xf>
    <xf numFmtId="0" fontId="8" fillId="14" borderId="0" xfId="0" applyFont="1" applyFill="1" applyAlignment="1">
      <alignment horizontal="right"/>
    </xf>
    <xf numFmtId="0" fontId="8" fillId="13" borderId="0" xfId="0" applyFont="1" applyFill="1" applyAlignment="1">
      <alignment horizontal="right"/>
    </xf>
    <xf numFmtId="0" fontId="8" fillId="16" borderId="0" xfId="0" applyFont="1" applyFill="1" applyAlignment="1">
      <alignment horizontal="right"/>
    </xf>
    <xf numFmtId="0" fontId="8" fillId="15" borderId="0" xfId="0" applyFont="1" applyFill="1" applyAlignment="1">
      <alignment horizontal="right"/>
    </xf>
    <xf numFmtId="0" fontId="9" fillId="12" borderId="0" xfId="0" applyFont="1" applyFill="1" applyAlignment="1">
      <alignment horizontal="right"/>
    </xf>
    <xf numFmtId="0" fontId="8" fillId="12" borderId="0" xfId="0" applyFont="1" applyFill="1" applyAlignment="1">
      <alignment horizontal="left"/>
    </xf>
    <xf numFmtId="0" fontId="8" fillId="12" borderId="0" xfId="0" applyFont="1" applyFill="1" applyAlignment="1">
      <alignment horizontal="right"/>
    </xf>
    <xf numFmtId="0" fontId="9" fillId="12" borderId="0" xfId="0" applyFont="1" applyFill="1"/>
    <xf numFmtId="0" fontId="9" fillId="0" borderId="0" xfId="0" applyFont="1"/>
    <xf numFmtId="0" fontId="1" fillId="1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3" borderId="0" xfId="0" applyFont="1" applyFill="1" applyAlignment="1">
      <alignment horizontal="right" shrinkToFit="1"/>
    </xf>
    <xf numFmtId="0" fontId="0" fillId="17" borderId="0" xfId="0" applyFill="1" applyAlignment="1">
      <alignment horizontal="center"/>
    </xf>
    <xf numFmtId="0" fontId="14" fillId="18" borderId="0" xfId="0" applyFont="1" applyFill="1" applyAlignment="1">
      <alignment horizontal="right"/>
    </xf>
    <xf numFmtId="0" fontId="14" fillId="18" borderId="0" xfId="0" applyFont="1" applyFill="1"/>
    <xf numFmtId="0" fontId="0" fillId="3" borderId="2" xfId="0" applyFill="1" applyBorder="1" applyAlignment="1">
      <alignment horizontal="left"/>
    </xf>
    <xf numFmtId="0" fontId="14" fillId="18" borderId="0" xfId="0" applyFont="1" applyFill="1" applyAlignment="1">
      <alignment shrinkToFit="1"/>
    </xf>
    <xf numFmtId="0" fontId="14" fillId="18" borderId="0" xfId="0" applyFont="1" applyFill="1" applyAlignment="1">
      <alignment horizontal="right" shrinkToFit="1"/>
    </xf>
    <xf numFmtId="0" fontId="15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0" fillId="6" borderId="0" xfId="0" applyFill="1"/>
    <xf numFmtId="0" fontId="14" fillId="6" borderId="0" xfId="0" applyFont="1" applyFill="1"/>
    <xf numFmtId="0" fontId="14" fillId="6" borderId="0" xfId="0" applyFont="1" applyFill="1" applyAlignment="1">
      <alignment horizontal="left"/>
    </xf>
    <xf numFmtId="0" fontId="14" fillId="6" borderId="0" xfId="0" applyFont="1" applyFill="1" applyAlignment="1">
      <alignment horizontal="right"/>
    </xf>
    <xf numFmtId="0" fontId="5" fillId="12" borderId="2" xfId="0" applyFont="1" applyFill="1" applyBorder="1" applyAlignment="1">
      <alignment horizontal="left"/>
    </xf>
    <xf numFmtId="0" fontId="5" fillId="12" borderId="0" xfId="0" applyFont="1" applyFill="1" applyAlignment="1">
      <alignment horizontal="right" shrinkToFit="1"/>
    </xf>
    <xf numFmtId="0" fontId="4" fillId="12" borderId="0" xfId="0" applyFont="1" applyFill="1" applyAlignment="1">
      <alignment horizontal="left" shrinkToFit="1"/>
    </xf>
    <xf numFmtId="0" fontId="20" fillId="12" borderId="0" xfId="0" applyFont="1" applyFill="1"/>
    <xf numFmtId="0" fontId="21" fillId="7" borderId="0" xfId="0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21" fillId="3" borderId="0" xfId="0" applyFont="1" applyFill="1" applyAlignment="1">
      <alignment horizontal="right"/>
    </xf>
    <xf numFmtId="0" fontId="24" fillId="3" borderId="0" xfId="0" applyFont="1" applyFill="1" applyAlignment="1">
      <alignment shrinkToFit="1"/>
    </xf>
    <xf numFmtId="0" fontId="14" fillId="17" borderId="0" xfId="0" applyFont="1" applyFill="1" applyAlignment="1">
      <alignment horizontal="center" shrinkToFit="1"/>
    </xf>
    <xf numFmtId="0" fontId="0" fillId="0" borderId="0" xfId="0" applyAlignment="1">
      <alignment horizontal="center"/>
    </xf>
    <xf numFmtId="0" fontId="14" fillId="18" borderId="0" xfId="0" applyFont="1" applyFill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x=f(t)</a:t>
            </a:r>
          </a:p>
          <a:p>
            <a:pPr>
              <a:defRPr/>
            </a:pPr>
            <a:endParaRPr lang="en-US" b="1"/>
          </a:p>
        </c:rich>
      </c:tx>
      <c:layout>
        <c:manualLayout>
          <c:xMode val="edge"/>
          <c:yMode val="edge"/>
          <c:x val="0.47252777777777788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7.4914335313983421E-2"/>
          <c:y val="2.7190866875906241E-2"/>
          <c:w val="0.89019685039370078"/>
          <c:h val="0.7208876494604841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Φύλλο1!$P$3:$P$23</c:f>
              <c:numCache>
                <c:formatCode>General</c:formatCode>
                <c:ptCount val="2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</c:numCache>
            </c:numRef>
          </c:xVal>
          <c:yVal>
            <c:numRef>
              <c:f>Φύλλο1!$T$3:$T$23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038648"/>
        <c:axId val="232041000"/>
      </c:scatterChart>
      <c:valAx>
        <c:axId val="23203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32041000"/>
        <c:crosses val="autoZero"/>
        <c:crossBetween val="midCat"/>
      </c:valAx>
      <c:valAx>
        <c:axId val="23204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32038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u=f(t)</a:t>
            </a:r>
            <a:endParaRPr lang="el-G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Φύλλο1!$P$3:$P$23</c:f>
              <c:numCache>
                <c:formatCode>General</c:formatCode>
                <c:ptCount val="2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</c:numCache>
            </c:numRef>
          </c:xVal>
          <c:yVal>
            <c:numRef>
              <c:f>Φύλλο1!$S$3:$S$23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041392"/>
        <c:axId val="232041784"/>
      </c:scatterChart>
      <c:valAx>
        <c:axId val="2320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32041784"/>
        <c:crosses val="autoZero"/>
        <c:crossBetween val="midCat"/>
      </c:valAx>
      <c:valAx>
        <c:axId val="23204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32041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I=f(t)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7.4829535196989261E-2"/>
          <c:y val="0.169071194728906"/>
          <c:w val="0.86069074698995962"/>
          <c:h val="0.72518173494282079"/>
        </c:manualLayout>
      </c:layout>
      <c:scatterChart>
        <c:scatterStyle val="smoothMarker"/>
        <c:varyColors val="0"/>
        <c:ser>
          <c:idx val="1"/>
          <c:order val="1"/>
          <c:tx>
            <c:v>i=f(t)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Φύλλο1!$P$3:$P$23</c:f>
              <c:numCache>
                <c:formatCode>General</c:formatCode>
                <c:ptCount val="2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</c:numCache>
            </c:numRef>
          </c:xVal>
          <c:yVal>
            <c:numRef>
              <c:f>Φύλλο1!$U$3:$U$23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039040"/>
        <c:axId val="23203943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Ι=f(t)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yVal>
                <c:smooth val="1"/>
              </c15:ser>
            </c15:filteredScatterSeries>
          </c:ext>
        </c:extLst>
      </c:scatterChart>
      <c:valAx>
        <c:axId val="23203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32039432"/>
        <c:crosses val="autoZero"/>
        <c:crossBetween val="midCat"/>
      </c:valAx>
      <c:valAx>
        <c:axId val="23203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32039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10691269841269842"/>
          <c:y val="3.2480158730158727E-2"/>
          <c:w val="0.9091968503937008"/>
          <c:h val="0.72088764946048411"/>
        </c:manualLayout>
      </c:layout>
      <c:scatterChart>
        <c:scatterStyle val="smoothMarker"/>
        <c:varyColors val="0"/>
        <c:ser>
          <c:idx val="0"/>
          <c:order val="0"/>
          <c:tx>
            <c:v>a=f(t)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Φύλλο1!$P$3:$P$23</c:f>
              <c:numCache>
                <c:formatCode>General</c:formatCode>
                <c:ptCount val="2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</c:numCache>
            </c:numRef>
          </c:xVal>
          <c:yVal>
            <c:numRef>
              <c:f>Φύλλο1!$V$3:$V$23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473536"/>
        <c:axId val="313477064"/>
      </c:scatterChart>
      <c:valAx>
        <c:axId val="31347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13477064"/>
        <c:crosses val="autoZero"/>
        <c:crossBetween val="midCat"/>
      </c:valAx>
      <c:valAx>
        <c:axId val="31347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13473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990598</xdr:colOff>
      <xdr:row>9</xdr:row>
      <xdr:rowOff>161924</xdr:rowOff>
    </xdr:from>
    <xdr:to>
      <xdr:col>7</xdr:col>
      <xdr:colOff>262573</xdr:colOff>
      <xdr:row>20</xdr:row>
      <xdr:rowOff>81599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9</xdr:row>
      <xdr:rowOff>104775</xdr:rowOff>
    </xdr:from>
    <xdr:to>
      <xdr:col>12</xdr:col>
      <xdr:colOff>481650</xdr:colOff>
      <xdr:row>20</xdr:row>
      <xdr:rowOff>24450</xdr:rowOff>
    </xdr:to>
    <xdr:graphicFrame macro="">
      <xdr:nvGraphicFramePr>
        <xdr:cNvPr id="3" name="Γράφημα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990600</xdr:colOff>
      <xdr:row>21</xdr:row>
      <xdr:rowOff>42861</xdr:rowOff>
    </xdr:from>
    <xdr:to>
      <xdr:col>7</xdr:col>
      <xdr:colOff>262575</xdr:colOff>
      <xdr:row>32</xdr:row>
      <xdr:rowOff>181611</xdr:rowOff>
    </xdr:to>
    <xdr:graphicFrame macro="">
      <xdr:nvGraphicFramePr>
        <xdr:cNvPr id="4" name="Γράφημα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342901</xdr:colOff>
      <xdr:row>9</xdr:row>
      <xdr:rowOff>157160</xdr:rowOff>
    </xdr:from>
    <xdr:to>
      <xdr:col>3</xdr:col>
      <xdr:colOff>414976</xdr:colOff>
      <xdr:row>20</xdr:row>
      <xdr:rowOff>76835</xdr:rowOff>
    </xdr:to>
    <xdr:graphicFrame macro="">
      <xdr:nvGraphicFramePr>
        <xdr:cNvPr id="6" name="Γράφημα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3080194</xdr:colOff>
      <xdr:row>8</xdr:row>
      <xdr:rowOff>59404</xdr:rowOff>
    </xdr:from>
    <xdr:ext cx="65" cy="172227"/>
    <xdr:sp macro="" textlink="">
      <xdr:nvSpPr>
        <xdr:cNvPr id="5" name="TextBox 4"/>
        <xdr:cNvSpPr txBox="1"/>
      </xdr:nvSpPr>
      <xdr:spPr>
        <a:xfrm>
          <a:off x="4642294" y="209775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l-GR" sz="1100"/>
        </a:p>
      </xdr:txBody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20"/>
  <sheetViews>
    <sheetView tabSelected="1" workbookViewId="0">
      <selection activeCell="F9" sqref="F9"/>
    </sheetView>
  </sheetViews>
  <sheetFormatPr defaultRowHeight="15" x14ac:dyDescent="0.25"/>
  <cols>
    <col min="1" max="1" width="22.140625" style="42" customWidth="1"/>
    <col min="2" max="2" width="5.85546875" style="44" customWidth="1"/>
    <col min="3" max="3" width="8.7109375" style="18" customWidth="1"/>
    <col min="4" max="4" width="22.5703125" style="18" customWidth="1"/>
    <col min="5" max="14" width="8.7109375" style="18" customWidth="1"/>
    <col min="15" max="15" width="15.140625" style="18" customWidth="1"/>
    <col min="16" max="16" width="9.85546875" style="2" customWidth="1"/>
    <col min="17" max="18" width="9.85546875" style="2" hidden="1" customWidth="1"/>
    <col min="19" max="19" width="9.85546875" style="2" customWidth="1"/>
    <col min="20" max="23" width="11.85546875" style="2" customWidth="1"/>
    <col min="24" max="24" width="11.85546875" style="2" hidden="1" customWidth="1"/>
    <col min="25" max="30" width="11.85546875" style="2" customWidth="1"/>
    <col min="31" max="31" width="16.28515625" style="3" hidden="1" customWidth="1"/>
    <col min="32" max="32" width="12.140625" style="3" hidden="1" customWidth="1"/>
    <col min="33" max="33" width="13.7109375" style="2" hidden="1" customWidth="1"/>
    <col min="34" max="34" width="11.85546875" style="2" customWidth="1"/>
    <col min="35" max="37" width="9.140625" style="1"/>
    <col min="38" max="38" width="9.140625" style="23"/>
    <col min="39" max="48" width="9.140625" style="18"/>
  </cols>
  <sheetData>
    <row r="1" spans="1:62" ht="19.5" thickBot="1" x14ac:dyDescent="0.35">
      <c r="A1" s="67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46"/>
      <c r="O1" s="46"/>
    </row>
    <row r="2" spans="1:62" ht="22.5" thickTop="1" thickBot="1" x14ac:dyDescent="0.4">
      <c r="A2" s="63" t="s">
        <v>48</v>
      </c>
      <c r="B2" s="24">
        <v>1</v>
      </c>
      <c r="D2" s="66" t="s">
        <v>31</v>
      </c>
      <c r="E2" s="49">
        <v>1</v>
      </c>
      <c r="G2" s="56" t="s">
        <v>43</v>
      </c>
      <c r="H2" s="57">
        <f>B16</f>
        <v>0</v>
      </c>
      <c r="I2" s="56" t="s">
        <v>44</v>
      </c>
      <c r="J2" s="55"/>
      <c r="K2" s="58" t="s">
        <v>45</v>
      </c>
      <c r="L2" s="57">
        <f>B17*5</f>
        <v>2.5</v>
      </c>
      <c r="M2" s="56"/>
      <c r="P2" s="11" t="s">
        <v>2</v>
      </c>
      <c r="Q2" s="12" t="s">
        <v>3</v>
      </c>
      <c r="R2" s="12" t="s">
        <v>4</v>
      </c>
      <c r="S2" s="13" t="s">
        <v>5</v>
      </c>
      <c r="T2" s="12" t="s">
        <v>6</v>
      </c>
      <c r="U2" s="14" t="s">
        <v>7</v>
      </c>
      <c r="V2" s="14" t="s">
        <v>20</v>
      </c>
      <c r="W2" s="15" t="s">
        <v>9</v>
      </c>
      <c r="X2" s="15" t="s">
        <v>10</v>
      </c>
      <c r="Y2" s="15" t="s">
        <v>8</v>
      </c>
      <c r="Z2" s="15" t="s">
        <v>11</v>
      </c>
      <c r="AA2" s="15" t="s">
        <v>12</v>
      </c>
      <c r="AB2" s="16" t="s">
        <v>19</v>
      </c>
      <c r="AC2" s="16" t="s">
        <v>13</v>
      </c>
      <c r="AD2" s="16" t="s">
        <v>14</v>
      </c>
      <c r="AE2" s="16" t="s">
        <v>15</v>
      </c>
      <c r="AF2" s="16" t="s">
        <v>16</v>
      </c>
      <c r="AG2" s="16" t="s">
        <v>17</v>
      </c>
      <c r="AH2" s="16" t="s">
        <v>18</v>
      </c>
      <c r="AI2" s="23"/>
      <c r="AJ2" s="23"/>
      <c r="AK2" s="23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</row>
    <row r="3" spans="1:62" ht="22.5" thickTop="1" thickBot="1" x14ac:dyDescent="0.4">
      <c r="A3" s="64" t="s">
        <v>49</v>
      </c>
      <c r="B3" s="25">
        <v>2</v>
      </c>
      <c r="C3" s="62"/>
      <c r="D3" s="62" t="s">
        <v>28</v>
      </c>
      <c r="G3" s="62" t="s">
        <v>34</v>
      </c>
      <c r="H3" s="62"/>
      <c r="I3" s="62"/>
      <c r="J3" s="62"/>
      <c r="P3" s="7">
        <f>0</f>
        <v>0</v>
      </c>
      <c r="Q3" s="7">
        <f>EXP(-$B$15*P3)</f>
        <v>1</v>
      </c>
      <c r="R3" s="7">
        <f>1-Q3</f>
        <v>0</v>
      </c>
      <c r="S3" s="6">
        <f>$B$16*R3+$B$9*Q3</f>
        <v>0</v>
      </c>
      <c r="T3" s="5">
        <f>($B$9-$B$16)*R3/$B$15+$B$16*P3</f>
        <v>0</v>
      </c>
      <c r="U3" s="9">
        <f>($B$7-$B$6*S3*$B$3)/$B$4</f>
        <v>0</v>
      </c>
      <c r="V3" s="9">
        <f>($A$11-$B$14*S3)/$B$2</f>
        <v>0</v>
      </c>
      <c r="W3" s="8">
        <f t="shared" ref="W3:W23" si="0">(U3^2)*$B$4</f>
        <v>0</v>
      </c>
      <c r="X3" s="8">
        <f t="shared" ref="X3:X23" si="1">$A$11-$B$14*S3</f>
        <v>0</v>
      </c>
      <c r="Y3" s="8">
        <f t="shared" ref="Y3:Y23" si="2">X3*S3</f>
        <v>0</v>
      </c>
      <c r="Z3" s="8">
        <f t="shared" ref="Z3:Z23" si="3">($A$11-$A$12)*S3</f>
        <v>0</v>
      </c>
      <c r="AA3" s="8">
        <f t="shared" ref="AA3:AA23" si="4">$B$7*U3</f>
        <v>0</v>
      </c>
      <c r="AB3" s="10">
        <f t="shared" ref="AB3:AB23" si="5">$B$7*$A$19*P3-$B$7*$A$20*R3/$B$15</f>
        <v>0</v>
      </c>
      <c r="AC3" s="10">
        <f t="shared" ref="AC3:AC23" si="6">($A$11-$A$12)*T3</f>
        <v>0</v>
      </c>
      <c r="AD3" s="10">
        <f t="shared" ref="AD3:AD23" si="7">0.5*$B$2*(S3^2-$B$9^2)</f>
        <v>0</v>
      </c>
      <c r="AE3" s="10">
        <f t="shared" ref="AE3:AE23" si="8">$A$19^2*$B$4*P3</f>
        <v>0</v>
      </c>
      <c r="AF3" s="10">
        <f t="shared" ref="AF3:AF23" si="9">-2*$B$4*$A$19*$A$20*R3/$B$15</f>
        <v>0</v>
      </c>
      <c r="AG3" s="10">
        <f t="shared" ref="AG3:AG23" si="10">($B$4*$A$20^2*(1-Q3^2))/(2*$B$15)</f>
        <v>0</v>
      </c>
      <c r="AH3" s="10">
        <f>AE3+AF3+AG3</f>
        <v>0</v>
      </c>
      <c r="AI3" s="23"/>
      <c r="AJ3" s="23"/>
      <c r="AK3" s="23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</row>
    <row r="4" spans="1:62" ht="27.75" thickTop="1" thickBot="1" x14ac:dyDescent="0.5">
      <c r="A4" s="65" t="s">
        <v>50</v>
      </c>
      <c r="B4" s="26">
        <v>2</v>
      </c>
      <c r="D4" s="47" t="s">
        <v>29</v>
      </c>
      <c r="E4" s="69">
        <f>ROUND(S24,2)</f>
        <v>0</v>
      </c>
      <c r="G4" s="52" t="s">
        <v>37</v>
      </c>
      <c r="H4" s="52" t="s">
        <v>35</v>
      </c>
      <c r="I4" s="52" t="s">
        <v>39</v>
      </c>
      <c r="J4" s="52" t="s">
        <v>36</v>
      </c>
      <c r="K4" s="52" t="s">
        <v>14</v>
      </c>
      <c r="L4" s="52" t="s">
        <v>35</v>
      </c>
      <c r="M4" s="52" t="s">
        <v>18</v>
      </c>
      <c r="P4" s="7">
        <f>P3+$B$17/4</f>
        <v>0.125</v>
      </c>
      <c r="Q4" s="7">
        <f>EXP(-$B$15*P4)</f>
        <v>0.77880078307140488</v>
      </c>
      <c r="R4" s="7">
        <f t="shared" ref="R4:R23" si="11">1-Q4</f>
        <v>0.22119921692859512</v>
      </c>
      <c r="S4" s="6">
        <f t="shared" ref="S4:S23" si="12">$B$16*R4+$B$9*Q4</f>
        <v>0</v>
      </c>
      <c r="T4" s="5">
        <f t="shared" ref="T4:T23" si="13">($B$9-$B$16)*R4/$B$15+$B$16*P4</f>
        <v>0</v>
      </c>
      <c r="U4" s="9">
        <f>($B$7-$B$6*S4*$B$3)/$B$4</f>
        <v>0</v>
      </c>
      <c r="V4" s="9">
        <f t="shared" ref="V4:V23" si="14">($A$11-$B$14*S4)/$B$2</f>
        <v>0</v>
      </c>
      <c r="W4" s="8">
        <f t="shared" si="0"/>
        <v>0</v>
      </c>
      <c r="X4" s="8">
        <f t="shared" si="1"/>
        <v>0</v>
      </c>
      <c r="Y4" s="8">
        <f t="shared" si="2"/>
        <v>0</v>
      </c>
      <c r="Z4" s="8">
        <f t="shared" si="3"/>
        <v>0</v>
      </c>
      <c r="AA4" s="8">
        <f t="shared" si="4"/>
        <v>0</v>
      </c>
      <c r="AB4" s="10">
        <f t="shared" si="5"/>
        <v>0</v>
      </c>
      <c r="AC4" s="10">
        <f t="shared" si="6"/>
        <v>0</v>
      </c>
      <c r="AD4" s="10">
        <f t="shared" si="7"/>
        <v>0</v>
      </c>
      <c r="AE4" s="10">
        <f t="shared" si="8"/>
        <v>0</v>
      </c>
      <c r="AF4" s="10">
        <f t="shared" si="9"/>
        <v>0</v>
      </c>
      <c r="AG4" s="10">
        <f t="shared" si="10"/>
        <v>0</v>
      </c>
      <c r="AH4" s="10">
        <f>AE4+AF4+AG4</f>
        <v>0</v>
      </c>
      <c r="AI4" s="23"/>
      <c r="AJ4" s="4"/>
      <c r="AK4" s="23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</row>
    <row r="5" spans="1:62" ht="25.5" thickTop="1" thickBot="1" x14ac:dyDescent="0.5">
      <c r="A5" s="34" t="s">
        <v>24</v>
      </c>
      <c r="B5" s="28">
        <v>10</v>
      </c>
      <c r="D5" s="47" t="s">
        <v>30</v>
      </c>
      <c r="E5" s="69">
        <f>ROUND(T24,2)</f>
        <v>0</v>
      </c>
      <c r="G5" s="53">
        <f>AB24</f>
        <v>0</v>
      </c>
      <c r="H5" s="53" t="s">
        <v>35</v>
      </c>
      <c r="I5" s="53">
        <f>AC24</f>
        <v>0</v>
      </c>
      <c r="J5" s="53" t="s">
        <v>36</v>
      </c>
      <c r="K5" s="53">
        <f>AD24</f>
        <v>0</v>
      </c>
      <c r="L5" s="53" t="s">
        <v>35</v>
      </c>
      <c r="M5" s="53">
        <f>AH24</f>
        <v>0</v>
      </c>
      <c r="P5" s="7">
        <f t="shared" ref="P5:P23" si="15">P4+$B$17/4</f>
        <v>0.25</v>
      </c>
      <c r="Q5" s="7">
        <f t="shared" ref="Q5:Q23" si="16">EXP(-$B$15*P5)</f>
        <v>0.60653065971263342</v>
      </c>
      <c r="R5" s="7">
        <f t="shared" si="11"/>
        <v>0.39346934028736658</v>
      </c>
      <c r="S5" s="6">
        <f t="shared" si="12"/>
        <v>0</v>
      </c>
      <c r="T5" s="5">
        <f t="shared" si="13"/>
        <v>0</v>
      </c>
      <c r="U5" s="9">
        <f t="shared" ref="U5:U23" si="17">($B$7-$B$6*S5*$B$3)/$B$4</f>
        <v>0</v>
      </c>
      <c r="V5" s="9">
        <f t="shared" si="14"/>
        <v>0</v>
      </c>
      <c r="W5" s="8">
        <f t="shared" si="0"/>
        <v>0</v>
      </c>
      <c r="X5" s="8">
        <f t="shared" si="1"/>
        <v>0</v>
      </c>
      <c r="Y5" s="8">
        <f t="shared" si="2"/>
        <v>0</v>
      </c>
      <c r="Z5" s="8">
        <f t="shared" si="3"/>
        <v>0</v>
      </c>
      <c r="AA5" s="8">
        <f t="shared" si="4"/>
        <v>0</v>
      </c>
      <c r="AB5" s="10">
        <f t="shared" si="5"/>
        <v>0</v>
      </c>
      <c r="AC5" s="10">
        <f t="shared" si="6"/>
        <v>0</v>
      </c>
      <c r="AD5" s="10">
        <f t="shared" si="7"/>
        <v>0</v>
      </c>
      <c r="AE5" s="10">
        <f t="shared" si="8"/>
        <v>0</v>
      </c>
      <c r="AF5" s="10">
        <f t="shared" si="9"/>
        <v>0</v>
      </c>
      <c r="AG5" s="10">
        <f t="shared" si="10"/>
        <v>0</v>
      </c>
      <c r="AH5" s="10">
        <f t="shared" ref="AH5:AH23" si="18">AE5+AF5+AG5</f>
        <v>0</v>
      </c>
      <c r="AI5" s="23"/>
      <c r="AJ5" s="23"/>
      <c r="AK5" s="23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</row>
    <row r="6" spans="1:62" ht="25.5" thickTop="1" thickBot="1" x14ac:dyDescent="0.5">
      <c r="A6" s="35" t="s">
        <v>22</v>
      </c>
      <c r="B6" s="27">
        <v>1</v>
      </c>
      <c r="D6" s="51" t="s">
        <v>32</v>
      </c>
      <c r="E6" s="69">
        <f>ROUND(V24,2)</f>
        <v>0</v>
      </c>
      <c r="P6" s="7">
        <f t="shared" si="15"/>
        <v>0.375</v>
      </c>
      <c r="Q6" s="7">
        <f t="shared" si="16"/>
        <v>0.47236655274101469</v>
      </c>
      <c r="R6" s="7">
        <f t="shared" si="11"/>
        <v>0.52763344725898531</v>
      </c>
      <c r="S6" s="6">
        <f t="shared" si="12"/>
        <v>0</v>
      </c>
      <c r="T6" s="5">
        <f t="shared" si="13"/>
        <v>0</v>
      </c>
      <c r="U6" s="9">
        <f t="shared" si="17"/>
        <v>0</v>
      </c>
      <c r="V6" s="9">
        <f t="shared" si="14"/>
        <v>0</v>
      </c>
      <c r="W6" s="8">
        <f t="shared" si="0"/>
        <v>0</v>
      </c>
      <c r="X6" s="8">
        <f t="shared" si="1"/>
        <v>0</v>
      </c>
      <c r="Y6" s="8">
        <f t="shared" si="2"/>
        <v>0</v>
      </c>
      <c r="Z6" s="8">
        <f t="shared" si="3"/>
        <v>0</v>
      </c>
      <c r="AA6" s="8">
        <f t="shared" si="4"/>
        <v>0</v>
      </c>
      <c r="AB6" s="10">
        <f t="shared" si="5"/>
        <v>0</v>
      </c>
      <c r="AC6" s="10">
        <f t="shared" si="6"/>
        <v>0</v>
      </c>
      <c r="AD6" s="10">
        <f t="shared" si="7"/>
        <v>0</v>
      </c>
      <c r="AE6" s="10">
        <f t="shared" si="8"/>
        <v>0</v>
      </c>
      <c r="AF6" s="10">
        <f t="shared" si="9"/>
        <v>0</v>
      </c>
      <c r="AG6" s="10">
        <f t="shared" si="10"/>
        <v>0</v>
      </c>
      <c r="AH6" s="10">
        <f t="shared" si="18"/>
        <v>0</v>
      </c>
      <c r="AI6" s="23"/>
      <c r="AJ6" s="23"/>
      <c r="AK6" s="23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</row>
    <row r="7" spans="1:62" ht="27.75" thickTop="1" thickBot="1" x14ac:dyDescent="0.5">
      <c r="A7" s="36" t="s">
        <v>25</v>
      </c>
      <c r="B7" s="30">
        <v>0</v>
      </c>
      <c r="D7" s="50" t="s">
        <v>33</v>
      </c>
      <c r="E7" s="69">
        <f>ROUND(U24,2)</f>
        <v>0</v>
      </c>
      <c r="F7" s="20"/>
      <c r="G7" s="54" t="s">
        <v>38</v>
      </c>
      <c r="H7" s="52" t="s">
        <v>35</v>
      </c>
      <c r="I7" s="52" t="s">
        <v>40</v>
      </c>
      <c r="J7" s="52" t="s">
        <v>36</v>
      </c>
      <c r="K7" s="52" t="s">
        <v>41</v>
      </c>
      <c r="L7" s="52" t="s">
        <v>35</v>
      </c>
      <c r="M7" s="52" t="s">
        <v>42</v>
      </c>
      <c r="P7" s="7">
        <f t="shared" si="15"/>
        <v>0.5</v>
      </c>
      <c r="Q7" s="7">
        <f t="shared" si="16"/>
        <v>0.36787944117144233</v>
      </c>
      <c r="R7" s="7">
        <f t="shared" si="11"/>
        <v>0.63212055882855767</v>
      </c>
      <c r="S7" s="6">
        <f t="shared" si="12"/>
        <v>0</v>
      </c>
      <c r="T7" s="5">
        <f t="shared" si="13"/>
        <v>0</v>
      </c>
      <c r="U7" s="9">
        <f t="shared" si="17"/>
        <v>0</v>
      </c>
      <c r="V7" s="9">
        <f t="shared" si="14"/>
        <v>0</v>
      </c>
      <c r="W7" s="8">
        <f t="shared" si="0"/>
        <v>0</v>
      </c>
      <c r="X7" s="8">
        <f t="shared" si="1"/>
        <v>0</v>
      </c>
      <c r="Y7" s="8">
        <f t="shared" si="2"/>
        <v>0</v>
      </c>
      <c r="Z7" s="8">
        <f t="shared" si="3"/>
        <v>0</v>
      </c>
      <c r="AA7" s="8">
        <f t="shared" si="4"/>
        <v>0</v>
      </c>
      <c r="AB7" s="10">
        <f t="shared" si="5"/>
        <v>0</v>
      </c>
      <c r="AC7" s="10">
        <f t="shared" si="6"/>
        <v>0</v>
      </c>
      <c r="AD7" s="10">
        <f t="shared" si="7"/>
        <v>0</v>
      </c>
      <c r="AE7" s="10">
        <f t="shared" si="8"/>
        <v>0</v>
      </c>
      <c r="AF7" s="10">
        <f t="shared" si="9"/>
        <v>0</v>
      </c>
      <c r="AG7" s="10">
        <f t="shared" si="10"/>
        <v>0</v>
      </c>
      <c r="AH7" s="10">
        <f t="shared" si="18"/>
        <v>0</v>
      </c>
      <c r="AI7" s="17" t="s">
        <v>21</v>
      </c>
      <c r="AJ7" s="17"/>
      <c r="AK7" s="17"/>
    </row>
    <row r="8" spans="1:62" ht="25.5" thickTop="1" thickBot="1" x14ac:dyDescent="0.5">
      <c r="A8" s="37" t="s">
        <v>26</v>
      </c>
      <c r="B8" s="29">
        <v>-10</v>
      </c>
      <c r="D8" s="48"/>
      <c r="E8" s="69"/>
      <c r="G8" s="53">
        <f>AA24</f>
        <v>0</v>
      </c>
      <c r="H8" s="53" t="s">
        <v>35</v>
      </c>
      <c r="I8" s="53">
        <f>Z24</f>
        <v>0</v>
      </c>
      <c r="J8" s="53" t="s">
        <v>36</v>
      </c>
      <c r="K8" s="53">
        <f>Y24</f>
        <v>0</v>
      </c>
      <c r="L8" s="53" t="s">
        <v>35</v>
      </c>
      <c r="M8" s="53">
        <f>W24</f>
        <v>0</v>
      </c>
      <c r="P8" s="7">
        <f t="shared" si="15"/>
        <v>0.625</v>
      </c>
      <c r="Q8" s="7">
        <f t="shared" si="16"/>
        <v>0.28650479686019009</v>
      </c>
      <c r="R8" s="7">
        <f t="shared" si="11"/>
        <v>0.71349520313980985</v>
      </c>
      <c r="S8" s="6">
        <f t="shared" si="12"/>
        <v>0</v>
      </c>
      <c r="T8" s="5">
        <f t="shared" si="13"/>
        <v>0</v>
      </c>
      <c r="U8" s="9">
        <f t="shared" si="17"/>
        <v>0</v>
      </c>
      <c r="V8" s="9">
        <f t="shared" si="14"/>
        <v>0</v>
      </c>
      <c r="W8" s="8">
        <f t="shared" si="0"/>
        <v>0</v>
      </c>
      <c r="X8" s="8">
        <f t="shared" si="1"/>
        <v>0</v>
      </c>
      <c r="Y8" s="8">
        <f t="shared" si="2"/>
        <v>0</v>
      </c>
      <c r="Z8" s="8">
        <f t="shared" si="3"/>
        <v>0</v>
      </c>
      <c r="AA8" s="8">
        <f t="shared" si="4"/>
        <v>0</v>
      </c>
      <c r="AB8" s="10">
        <f t="shared" si="5"/>
        <v>0</v>
      </c>
      <c r="AC8" s="10">
        <f t="shared" si="6"/>
        <v>0</v>
      </c>
      <c r="AD8" s="10">
        <f t="shared" si="7"/>
        <v>0</v>
      </c>
      <c r="AE8" s="10">
        <f t="shared" si="8"/>
        <v>0</v>
      </c>
      <c r="AF8" s="10">
        <f t="shared" si="9"/>
        <v>0</v>
      </c>
      <c r="AG8" s="10">
        <f t="shared" si="10"/>
        <v>0</v>
      </c>
      <c r="AH8" s="10">
        <f t="shared" si="18"/>
        <v>0</v>
      </c>
      <c r="AI8" s="17">
        <f>AB8+AC8-AD8-AH8</f>
        <v>0</v>
      </c>
      <c r="AJ8" s="17">
        <f>Z8+AA8-Y8-W8</f>
        <v>0</v>
      </c>
      <c r="AK8" s="17"/>
    </row>
    <row r="9" spans="1:62" ht="25.5" thickTop="1" thickBot="1" x14ac:dyDescent="0.5">
      <c r="A9" s="45" t="s">
        <v>27</v>
      </c>
      <c r="B9" s="31">
        <v>0</v>
      </c>
      <c r="P9" s="7">
        <f t="shared" si="15"/>
        <v>0.75</v>
      </c>
      <c r="Q9" s="7">
        <f t="shared" si="16"/>
        <v>0.22313016014842982</v>
      </c>
      <c r="R9" s="7">
        <f t="shared" si="11"/>
        <v>0.77686983985157021</v>
      </c>
      <c r="S9" s="6">
        <f t="shared" si="12"/>
        <v>0</v>
      </c>
      <c r="T9" s="5">
        <f t="shared" si="13"/>
        <v>0</v>
      </c>
      <c r="U9" s="9">
        <f t="shared" si="17"/>
        <v>0</v>
      </c>
      <c r="V9" s="9">
        <f t="shared" si="14"/>
        <v>0</v>
      </c>
      <c r="W9" s="8">
        <f t="shared" si="0"/>
        <v>0</v>
      </c>
      <c r="X9" s="8">
        <f t="shared" si="1"/>
        <v>0</v>
      </c>
      <c r="Y9" s="8">
        <f t="shared" si="2"/>
        <v>0</v>
      </c>
      <c r="Z9" s="8">
        <f t="shared" si="3"/>
        <v>0</v>
      </c>
      <c r="AA9" s="8">
        <f t="shared" si="4"/>
        <v>0</v>
      </c>
      <c r="AB9" s="10">
        <f t="shared" si="5"/>
        <v>0</v>
      </c>
      <c r="AC9" s="10">
        <f t="shared" si="6"/>
        <v>0</v>
      </c>
      <c r="AD9" s="10">
        <f t="shared" si="7"/>
        <v>0</v>
      </c>
      <c r="AE9" s="10">
        <f t="shared" si="8"/>
        <v>0</v>
      </c>
      <c r="AF9" s="10">
        <f t="shared" si="9"/>
        <v>0</v>
      </c>
      <c r="AG9" s="10">
        <f t="shared" si="10"/>
        <v>0</v>
      </c>
      <c r="AH9" s="10">
        <f t="shared" si="18"/>
        <v>0</v>
      </c>
      <c r="AI9" s="23"/>
      <c r="AJ9" s="23"/>
      <c r="AK9" s="23"/>
    </row>
    <row r="10" spans="1:62" ht="15.75" thickTop="1" x14ac:dyDescent="0.25">
      <c r="A10" s="38"/>
      <c r="B10" s="20"/>
      <c r="P10" s="7">
        <f t="shared" si="15"/>
        <v>0.875</v>
      </c>
      <c r="Q10" s="7">
        <f t="shared" si="16"/>
        <v>0.17377394345044514</v>
      </c>
      <c r="R10" s="7">
        <f t="shared" si="11"/>
        <v>0.82622605654955483</v>
      </c>
      <c r="S10" s="6">
        <f t="shared" si="12"/>
        <v>0</v>
      </c>
      <c r="T10" s="5">
        <f t="shared" si="13"/>
        <v>0</v>
      </c>
      <c r="U10" s="9">
        <f t="shared" si="17"/>
        <v>0</v>
      </c>
      <c r="V10" s="9">
        <f t="shared" si="14"/>
        <v>0</v>
      </c>
      <c r="W10" s="8">
        <f t="shared" si="0"/>
        <v>0</v>
      </c>
      <c r="X10" s="8">
        <f t="shared" si="1"/>
        <v>0</v>
      </c>
      <c r="Y10" s="8">
        <f t="shared" si="2"/>
        <v>0</v>
      </c>
      <c r="Z10" s="8">
        <f t="shared" si="3"/>
        <v>0</v>
      </c>
      <c r="AA10" s="8">
        <f t="shared" si="4"/>
        <v>0</v>
      </c>
      <c r="AB10" s="10">
        <f t="shared" si="5"/>
        <v>0</v>
      </c>
      <c r="AC10" s="10">
        <f t="shared" si="6"/>
        <v>0</v>
      </c>
      <c r="AD10" s="10">
        <f t="shared" si="7"/>
        <v>0</v>
      </c>
      <c r="AE10" s="10">
        <f t="shared" si="8"/>
        <v>0</v>
      </c>
      <c r="AF10" s="10">
        <f t="shared" si="9"/>
        <v>0</v>
      </c>
      <c r="AG10" s="10">
        <f t="shared" si="10"/>
        <v>0</v>
      </c>
      <c r="AH10" s="10">
        <f t="shared" si="18"/>
        <v>0</v>
      </c>
      <c r="AI10" s="23"/>
      <c r="AJ10" s="23"/>
      <c r="AK10" s="23"/>
    </row>
    <row r="11" spans="1:62" ht="18.75" x14ac:dyDescent="0.3">
      <c r="A11" s="39">
        <f>B6*B3*B7/B4+B5*B2+B8</f>
        <v>0</v>
      </c>
      <c r="B11" s="33"/>
      <c r="P11" s="7">
        <f t="shared" si="15"/>
        <v>1</v>
      </c>
      <c r="Q11" s="7">
        <f t="shared" si="16"/>
        <v>0.1353352832366127</v>
      </c>
      <c r="R11" s="7">
        <f t="shared" si="11"/>
        <v>0.8646647167633873</v>
      </c>
      <c r="S11" s="6">
        <f t="shared" si="12"/>
        <v>0</v>
      </c>
      <c r="T11" s="5">
        <f t="shared" si="13"/>
        <v>0</v>
      </c>
      <c r="U11" s="9">
        <f t="shared" si="17"/>
        <v>0</v>
      </c>
      <c r="V11" s="9">
        <f t="shared" si="14"/>
        <v>0</v>
      </c>
      <c r="W11" s="8">
        <f t="shared" si="0"/>
        <v>0</v>
      </c>
      <c r="X11" s="8">
        <f t="shared" si="1"/>
        <v>0</v>
      </c>
      <c r="Y11" s="8">
        <f t="shared" si="2"/>
        <v>0</v>
      </c>
      <c r="Z11" s="8">
        <f t="shared" si="3"/>
        <v>0</v>
      </c>
      <c r="AA11" s="8">
        <f t="shared" si="4"/>
        <v>0</v>
      </c>
      <c r="AB11" s="10">
        <f t="shared" si="5"/>
        <v>0</v>
      </c>
      <c r="AC11" s="10">
        <f t="shared" si="6"/>
        <v>0</v>
      </c>
      <c r="AD11" s="10">
        <f t="shared" si="7"/>
        <v>0</v>
      </c>
      <c r="AE11" s="10">
        <f t="shared" si="8"/>
        <v>0</v>
      </c>
      <c r="AF11" s="10">
        <f t="shared" si="9"/>
        <v>0</v>
      </c>
      <c r="AG11" s="10">
        <f t="shared" si="10"/>
        <v>0</v>
      </c>
      <c r="AH11" s="10">
        <f t="shared" si="18"/>
        <v>0</v>
      </c>
      <c r="AI11" s="23"/>
      <c r="AJ11" s="23"/>
      <c r="AK11" s="23"/>
    </row>
    <row r="12" spans="1:62" ht="15.75" thickBot="1" x14ac:dyDescent="0.3">
      <c r="A12" s="39">
        <f>B6*B7*B3/B4</f>
        <v>0</v>
      </c>
      <c r="B12" s="43"/>
      <c r="P12" s="7">
        <f t="shared" si="15"/>
        <v>1.125</v>
      </c>
      <c r="Q12" s="7">
        <f t="shared" si="16"/>
        <v>0.10539922456186433</v>
      </c>
      <c r="R12" s="7">
        <f t="shared" si="11"/>
        <v>0.89460077543813565</v>
      </c>
      <c r="S12" s="6">
        <f t="shared" si="12"/>
        <v>0</v>
      </c>
      <c r="T12" s="5">
        <f t="shared" si="13"/>
        <v>0</v>
      </c>
      <c r="U12" s="9">
        <f t="shared" si="17"/>
        <v>0</v>
      </c>
      <c r="V12" s="9">
        <f t="shared" si="14"/>
        <v>0</v>
      </c>
      <c r="W12" s="8">
        <f t="shared" si="0"/>
        <v>0</v>
      </c>
      <c r="X12" s="8">
        <f t="shared" si="1"/>
        <v>0</v>
      </c>
      <c r="Y12" s="8">
        <f t="shared" si="2"/>
        <v>0</v>
      </c>
      <c r="Z12" s="8">
        <f t="shared" si="3"/>
        <v>0</v>
      </c>
      <c r="AA12" s="8">
        <f t="shared" si="4"/>
        <v>0</v>
      </c>
      <c r="AB12" s="10">
        <f t="shared" si="5"/>
        <v>0</v>
      </c>
      <c r="AC12" s="10">
        <f t="shared" si="6"/>
        <v>0</v>
      </c>
      <c r="AD12" s="10">
        <f t="shared" si="7"/>
        <v>0</v>
      </c>
      <c r="AE12" s="10">
        <f t="shared" si="8"/>
        <v>0</v>
      </c>
      <c r="AF12" s="10">
        <f t="shared" si="9"/>
        <v>0</v>
      </c>
      <c r="AG12" s="10">
        <f t="shared" si="10"/>
        <v>0</v>
      </c>
      <c r="AH12" s="10">
        <f t="shared" si="18"/>
        <v>0</v>
      </c>
      <c r="AI12" s="23"/>
      <c r="AJ12" s="23"/>
      <c r="AK12" s="23"/>
    </row>
    <row r="13" spans="1:62" ht="22.5" thickTop="1" thickBot="1" x14ac:dyDescent="0.4">
      <c r="A13" s="40"/>
      <c r="B13" s="5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7">
        <f t="shared" si="15"/>
        <v>1.25</v>
      </c>
      <c r="Q13" s="7">
        <f t="shared" si="16"/>
        <v>8.20849986238988E-2</v>
      </c>
      <c r="R13" s="7">
        <f t="shared" si="11"/>
        <v>0.91791500137610116</v>
      </c>
      <c r="S13" s="6">
        <f t="shared" si="12"/>
        <v>0</v>
      </c>
      <c r="T13" s="5">
        <f t="shared" si="13"/>
        <v>0</v>
      </c>
      <c r="U13" s="9">
        <f t="shared" si="17"/>
        <v>0</v>
      </c>
      <c r="V13" s="9">
        <f t="shared" si="14"/>
        <v>0</v>
      </c>
      <c r="W13" s="8">
        <f t="shared" si="0"/>
        <v>0</v>
      </c>
      <c r="X13" s="8">
        <f t="shared" si="1"/>
        <v>0</v>
      </c>
      <c r="Y13" s="8">
        <f t="shared" si="2"/>
        <v>0</v>
      </c>
      <c r="Z13" s="8">
        <f t="shared" si="3"/>
        <v>0</v>
      </c>
      <c r="AA13" s="8">
        <f t="shared" si="4"/>
        <v>0</v>
      </c>
      <c r="AB13" s="10">
        <f t="shared" si="5"/>
        <v>0</v>
      </c>
      <c r="AC13" s="10">
        <f t="shared" si="6"/>
        <v>0</v>
      </c>
      <c r="AD13" s="10">
        <f t="shared" si="7"/>
        <v>0</v>
      </c>
      <c r="AE13" s="10">
        <f t="shared" si="8"/>
        <v>0</v>
      </c>
      <c r="AF13" s="10">
        <f t="shared" si="9"/>
        <v>0</v>
      </c>
      <c r="AG13" s="10">
        <f t="shared" si="10"/>
        <v>0</v>
      </c>
      <c r="AH13" s="10">
        <f t="shared" si="18"/>
        <v>0</v>
      </c>
      <c r="AI13" s="23"/>
      <c r="AJ13" s="23"/>
      <c r="AK13" s="23"/>
    </row>
    <row r="14" spans="1:62" ht="19.5" thickTop="1" x14ac:dyDescent="0.3">
      <c r="A14" s="40" t="s">
        <v>0</v>
      </c>
      <c r="B14" s="33">
        <f>((B6*B3)^2)/B4</f>
        <v>2</v>
      </c>
      <c r="C14" s="19"/>
      <c r="P14" s="7">
        <f t="shared" si="15"/>
        <v>1.375</v>
      </c>
      <c r="Q14" s="7">
        <f t="shared" si="16"/>
        <v>6.392786120670757E-2</v>
      </c>
      <c r="R14" s="7">
        <f t="shared" si="11"/>
        <v>0.93607213879329243</v>
      </c>
      <c r="S14" s="6">
        <f t="shared" si="12"/>
        <v>0</v>
      </c>
      <c r="T14" s="5">
        <f t="shared" si="13"/>
        <v>0</v>
      </c>
      <c r="U14" s="9">
        <f t="shared" si="17"/>
        <v>0</v>
      </c>
      <c r="V14" s="9">
        <f t="shared" si="14"/>
        <v>0</v>
      </c>
      <c r="W14" s="8">
        <f t="shared" si="0"/>
        <v>0</v>
      </c>
      <c r="X14" s="8">
        <f t="shared" si="1"/>
        <v>0</v>
      </c>
      <c r="Y14" s="8">
        <f t="shared" si="2"/>
        <v>0</v>
      </c>
      <c r="Z14" s="8">
        <f t="shared" si="3"/>
        <v>0</v>
      </c>
      <c r="AA14" s="8">
        <f t="shared" si="4"/>
        <v>0</v>
      </c>
      <c r="AB14" s="10">
        <f t="shared" si="5"/>
        <v>0</v>
      </c>
      <c r="AC14" s="10">
        <f t="shared" si="6"/>
        <v>0</v>
      </c>
      <c r="AD14" s="10">
        <f t="shared" si="7"/>
        <v>0</v>
      </c>
      <c r="AE14" s="10">
        <f t="shared" si="8"/>
        <v>0</v>
      </c>
      <c r="AF14" s="10">
        <f t="shared" si="9"/>
        <v>0</v>
      </c>
      <c r="AG14" s="10">
        <f t="shared" si="10"/>
        <v>0</v>
      </c>
      <c r="AH14" s="10">
        <f t="shared" si="18"/>
        <v>0</v>
      </c>
      <c r="AI14" s="23"/>
      <c r="AJ14" s="23"/>
      <c r="AK14" s="23"/>
    </row>
    <row r="15" spans="1:62" ht="18.75" x14ac:dyDescent="0.3">
      <c r="A15" s="40" t="s">
        <v>1</v>
      </c>
      <c r="B15" s="33">
        <f>B14/B2</f>
        <v>2</v>
      </c>
      <c r="C15" s="19"/>
      <c r="P15" s="7">
        <f t="shared" si="15"/>
        <v>1.5</v>
      </c>
      <c r="Q15" s="7">
        <f t="shared" si="16"/>
        <v>4.9787068367863944E-2</v>
      </c>
      <c r="R15" s="7">
        <f t="shared" si="11"/>
        <v>0.95021293163213605</v>
      </c>
      <c r="S15" s="6">
        <f t="shared" si="12"/>
        <v>0</v>
      </c>
      <c r="T15" s="5">
        <f t="shared" si="13"/>
        <v>0</v>
      </c>
      <c r="U15" s="9">
        <f t="shared" si="17"/>
        <v>0</v>
      </c>
      <c r="V15" s="9">
        <f t="shared" si="14"/>
        <v>0</v>
      </c>
      <c r="W15" s="8">
        <f t="shared" si="0"/>
        <v>0</v>
      </c>
      <c r="X15" s="8">
        <f t="shared" si="1"/>
        <v>0</v>
      </c>
      <c r="Y15" s="8">
        <f t="shared" si="2"/>
        <v>0</v>
      </c>
      <c r="Z15" s="8">
        <f t="shared" si="3"/>
        <v>0</v>
      </c>
      <c r="AA15" s="8">
        <f t="shared" si="4"/>
        <v>0</v>
      </c>
      <c r="AB15" s="10">
        <f t="shared" si="5"/>
        <v>0</v>
      </c>
      <c r="AC15" s="10">
        <f t="shared" si="6"/>
        <v>0</v>
      </c>
      <c r="AD15" s="10">
        <f t="shared" si="7"/>
        <v>0</v>
      </c>
      <c r="AE15" s="10">
        <f t="shared" si="8"/>
        <v>0</v>
      </c>
      <c r="AF15" s="10">
        <f t="shared" si="9"/>
        <v>0</v>
      </c>
      <c r="AG15" s="10">
        <f t="shared" si="10"/>
        <v>0</v>
      </c>
      <c r="AH15" s="10">
        <f t="shared" si="18"/>
        <v>0</v>
      </c>
      <c r="AI15" s="23"/>
      <c r="AJ15" s="23"/>
      <c r="AK15" s="23"/>
    </row>
    <row r="16" spans="1:62" ht="24" x14ac:dyDescent="0.45">
      <c r="A16" s="60" t="s">
        <v>46</v>
      </c>
      <c r="B16" s="61">
        <f>(A11*B4)*(B6*B3)^(-2)</f>
        <v>0</v>
      </c>
      <c r="C16" s="19"/>
      <c r="P16" s="7">
        <f t="shared" si="15"/>
        <v>1.625</v>
      </c>
      <c r="Q16" s="7">
        <f t="shared" si="16"/>
        <v>3.8774207831722009E-2</v>
      </c>
      <c r="R16" s="7">
        <f t="shared" si="11"/>
        <v>0.96122579216827797</v>
      </c>
      <c r="S16" s="6">
        <f t="shared" si="12"/>
        <v>0</v>
      </c>
      <c r="T16" s="5">
        <f t="shared" si="13"/>
        <v>0</v>
      </c>
      <c r="U16" s="9">
        <f t="shared" si="17"/>
        <v>0</v>
      </c>
      <c r="V16" s="9">
        <f t="shared" si="14"/>
        <v>0</v>
      </c>
      <c r="W16" s="8">
        <f t="shared" si="0"/>
        <v>0</v>
      </c>
      <c r="X16" s="8">
        <f t="shared" si="1"/>
        <v>0</v>
      </c>
      <c r="Y16" s="8">
        <f t="shared" si="2"/>
        <v>0</v>
      </c>
      <c r="Z16" s="8">
        <f t="shared" si="3"/>
        <v>0</v>
      </c>
      <c r="AA16" s="8">
        <f t="shared" si="4"/>
        <v>0</v>
      </c>
      <c r="AB16" s="10">
        <f t="shared" si="5"/>
        <v>0</v>
      </c>
      <c r="AC16" s="10">
        <f t="shared" si="6"/>
        <v>0</v>
      </c>
      <c r="AD16" s="10">
        <f t="shared" si="7"/>
        <v>0</v>
      </c>
      <c r="AE16" s="10">
        <f t="shared" si="8"/>
        <v>0</v>
      </c>
      <c r="AF16" s="10">
        <f t="shared" si="9"/>
        <v>0</v>
      </c>
      <c r="AG16" s="10">
        <f t="shared" si="10"/>
        <v>0</v>
      </c>
      <c r="AH16" s="10">
        <f t="shared" si="18"/>
        <v>0</v>
      </c>
      <c r="AI16" s="23"/>
      <c r="AJ16" s="23"/>
      <c r="AK16" s="23"/>
    </row>
    <row r="17" spans="1:37" ht="21" x14ac:dyDescent="0.35">
      <c r="A17" s="60" t="s">
        <v>23</v>
      </c>
      <c r="B17" s="61">
        <f>B2*B4/(B6*B3)^2</f>
        <v>0.5</v>
      </c>
      <c r="C17" s="19"/>
      <c r="P17" s="7">
        <f t="shared" si="15"/>
        <v>1.75</v>
      </c>
      <c r="Q17" s="7">
        <f t="shared" si="16"/>
        <v>3.0197383422318501E-2</v>
      </c>
      <c r="R17" s="7">
        <f t="shared" si="11"/>
        <v>0.96980261657768152</v>
      </c>
      <c r="S17" s="6">
        <f t="shared" si="12"/>
        <v>0</v>
      </c>
      <c r="T17" s="5">
        <f t="shared" si="13"/>
        <v>0</v>
      </c>
      <c r="U17" s="9">
        <f t="shared" si="17"/>
        <v>0</v>
      </c>
      <c r="V17" s="9">
        <f t="shared" si="14"/>
        <v>0</v>
      </c>
      <c r="W17" s="8">
        <f t="shared" si="0"/>
        <v>0</v>
      </c>
      <c r="X17" s="8">
        <f t="shared" si="1"/>
        <v>0</v>
      </c>
      <c r="Y17" s="8">
        <f t="shared" si="2"/>
        <v>0</v>
      </c>
      <c r="Z17" s="8">
        <f t="shared" si="3"/>
        <v>0</v>
      </c>
      <c r="AA17" s="8">
        <f t="shared" si="4"/>
        <v>0</v>
      </c>
      <c r="AB17" s="10">
        <f t="shared" si="5"/>
        <v>0</v>
      </c>
      <c r="AC17" s="10">
        <f t="shared" si="6"/>
        <v>0</v>
      </c>
      <c r="AD17" s="10">
        <f t="shared" si="7"/>
        <v>0</v>
      </c>
      <c r="AE17" s="10">
        <f t="shared" si="8"/>
        <v>0</v>
      </c>
      <c r="AF17" s="10">
        <f t="shared" si="9"/>
        <v>0</v>
      </c>
      <c r="AG17" s="10">
        <f t="shared" si="10"/>
        <v>0</v>
      </c>
      <c r="AH17" s="10">
        <f t="shared" si="18"/>
        <v>0</v>
      </c>
      <c r="AI17" s="23"/>
      <c r="AJ17" s="23"/>
      <c r="AK17" s="23"/>
    </row>
    <row r="18" spans="1:37" ht="18.75" x14ac:dyDescent="0.3">
      <c r="A18" s="40"/>
      <c r="B18" s="33"/>
      <c r="C18" s="19"/>
      <c r="P18" s="7">
        <f t="shared" si="15"/>
        <v>1.875</v>
      </c>
      <c r="Q18" s="7">
        <f t="shared" si="16"/>
        <v>2.3517745856009107E-2</v>
      </c>
      <c r="R18" s="7">
        <f t="shared" si="11"/>
        <v>0.97648225414399092</v>
      </c>
      <c r="S18" s="6">
        <f t="shared" si="12"/>
        <v>0</v>
      </c>
      <c r="T18" s="5">
        <f t="shared" si="13"/>
        <v>0</v>
      </c>
      <c r="U18" s="9">
        <f t="shared" si="17"/>
        <v>0</v>
      </c>
      <c r="V18" s="9">
        <f t="shared" si="14"/>
        <v>0</v>
      </c>
      <c r="W18" s="8">
        <f t="shared" si="0"/>
        <v>0</v>
      </c>
      <c r="X18" s="8">
        <f t="shared" si="1"/>
        <v>0</v>
      </c>
      <c r="Y18" s="8">
        <f t="shared" si="2"/>
        <v>0</v>
      </c>
      <c r="Z18" s="8">
        <f t="shared" si="3"/>
        <v>0</v>
      </c>
      <c r="AA18" s="8">
        <f t="shared" si="4"/>
        <v>0</v>
      </c>
      <c r="AB18" s="10">
        <f t="shared" si="5"/>
        <v>0</v>
      </c>
      <c r="AC18" s="10">
        <f t="shared" si="6"/>
        <v>0</v>
      </c>
      <c r="AD18" s="10">
        <f t="shared" si="7"/>
        <v>0</v>
      </c>
      <c r="AE18" s="10">
        <f t="shared" si="8"/>
        <v>0</v>
      </c>
      <c r="AF18" s="10">
        <f t="shared" si="9"/>
        <v>0</v>
      </c>
      <c r="AG18" s="10">
        <f t="shared" si="10"/>
        <v>0</v>
      </c>
      <c r="AH18" s="10">
        <f t="shared" si="18"/>
        <v>0</v>
      </c>
      <c r="AI18" s="23"/>
      <c r="AJ18" s="23"/>
      <c r="AK18" s="23"/>
    </row>
    <row r="19" spans="1:37" x14ac:dyDescent="0.25">
      <c r="A19" s="39">
        <f>B7/B4-B6*B3*B16/B4</f>
        <v>0</v>
      </c>
      <c r="B19" s="43"/>
      <c r="C19" s="19"/>
      <c r="P19" s="7">
        <f t="shared" si="15"/>
        <v>2</v>
      </c>
      <c r="Q19" s="7">
        <f t="shared" si="16"/>
        <v>1.8315638888734179E-2</v>
      </c>
      <c r="R19" s="7">
        <f t="shared" si="11"/>
        <v>0.98168436111126578</v>
      </c>
      <c r="S19" s="6">
        <f t="shared" si="12"/>
        <v>0</v>
      </c>
      <c r="T19" s="5">
        <f t="shared" si="13"/>
        <v>0</v>
      </c>
      <c r="U19" s="9">
        <f t="shared" si="17"/>
        <v>0</v>
      </c>
      <c r="V19" s="9">
        <f t="shared" si="14"/>
        <v>0</v>
      </c>
      <c r="W19" s="8">
        <f t="shared" si="0"/>
        <v>0</v>
      </c>
      <c r="X19" s="8">
        <f t="shared" si="1"/>
        <v>0</v>
      </c>
      <c r="Y19" s="8">
        <f t="shared" si="2"/>
        <v>0</v>
      </c>
      <c r="Z19" s="8">
        <f t="shared" si="3"/>
        <v>0</v>
      </c>
      <c r="AA19" s="8">
        <f t="shared" si="4"/>
        <v>0</v>
      </c>
      <c r="AB19" s="10">
        <f t="shared" si="5"/>
        <v>0</v>
      </c>
      <c r="AC19" s="10">
        <f t="shared" si="6"/>
        <v>0</v>
      </c>
      <c r="AD19" s="10">
        <f t="shared" si="7"/>
        <v>0</v>
      </c>
      <c r="AE19" s="10">
        <f t="shared" si="8"/>
        <v>0</v>
      </c>
      <c r="AF19" s="10">
        <f t="shared" si="9"/>
        <v>0</v>
      </c>
      <c r="AG19" s="10">
        <f t="shared" si="10"/>
        <v>0</v>
      </c>
      <c r="AH19" s="10">
        <f t="shared" si="18"/>
        <v>0</v>
      </c>
      <c r="AI19" s="23"/>
      <c r="AJ19" s="23"/>
      <c r="AK19" s="23"/>
    </row>
    <row r="20" spans="1:37" x14ac:dyDescent="0.25">
      <c r="A20" s="39">
        <f>(B9-B16)*B6*B3/B4</f>
        <v>0</v>
      </c>
      <c r="B20" s="43"/>
      <c r="P20" s="7">
        <f t="shared" si="15"/>
        <v>2.125</v>
      </c>
      <c r="Q20" s="7">
        <f t="shared" si="16"/>
        <v>1.4264233908999256E-2</v>
      </c>
      <c r="R20" s="7">
        <f t="shared" si="11"/>
        <v>0.98573576609100078</v>
      </c>
      <c r="S20" s="6">
        <f t="shared" si="12"/>
        <v>0</v>
      </c>
      <c r="T20" s="5">
        <f t="shared" si="13"/>
        <v>0</v>
      </c>
      <c r="U20" s="9">
        <f t="shared" si="17"/>
        <v>0</v>
      </c>
      <c r="V20" s="9">
        <f t="shared" si="14"/>
        <v>0</v>
      </c>
      <c r="W20" s="8">
        <f t="shared" si="0"/>
        <v>0</v>
      </c>
      <c r="X20" s="8">
        <f t="shared" si="1"/>
        <v>0</v>
      </c>
      <c r="Y20" s="8">
        <f t="shared" si="2"/>
        <v>0</v>
      </c>
      <c r="Z20" s="8">
        <f t="shared" si="3"/>
        <v>0</v>
      </c>
      <c r="AA20" s="8">
        <f t="shared" si="4"/>
        <v>0</v>
      </c>
      <c r="AB20" s="10">
        <f t="shared" si="5"/>
        <v>0</v>
      </c>
      <c r="AC20" s="10">
        <f t="shared" si="6"/>
        <v>0</v>
      </c>
      <c r="AD20" s="10">
        <f t="shared" si="7"/>
        <v>0</v>
      </c>
      <c r="AE20" s="10">
        <f t="shared" si="8"/>
        <v>0</v>
      </c>
      <c r="AF20" s="10">
        <f t="shared" si="9"/>
        <v>0</v>
      </c>
      <c r="AG20" s="10">
        <f t="shared" si="10"/>
        <v>0</v>
      </c>
      <c r="AH20" s="10">
        <f t="shared" si="18"/>
        <v>0</v>
      </c>
      <c r="AI20" s="23"/>
      <c r="AJ20" s="23"/>
      <c r="AK20" s="23"/>
    </row>
    <row r="21" spans="1:37" ht="18.75" x14ac:dyDescent="0.3">
      <c r="A21" s="40"/>
      <c r="B21" s="33"/>
      <c r="P21" s="7">
        <f t="shared" si="15"/>
        <v>2.25</v>
      </c>
      <c r="Q21" s="7">
        <f t="shared" si="16"/>
        <v>1.1108996538242306E-2</v>
      </c>
      <c r="R21" s="7">
        <f t="shared" si="11"/>
        <v>0.98889100346175773</v>
      </c>
      <c r="S21" s="6">
        <f t="shared" si="12"/>
        <v>0</v>
      </c>
      <c r="T21" s="5">
        <f t="shared" si="13"/>
        <v>0</v>
      </c>
      <c r="U21" s="9">
        <f t="shared" si="17"/>
        <v>0</v>
      </c>
      <c r="V21" s="9">
        <f t="shared" si="14"/>
        <v>0</v>
      </c>
      <c r="W21" s="8">
        <f t="shared" si="0"/>
        <v>0</v>
      </c>
      <c r="X21" s="8">
        <f t="shared" si="1"/>
        <v>0</v>
      </c>
      <c r="Y21" s="8">
        <f t="shared" si="2"/>
        <v>0</v>
      </c>
      <c r="Z21" s="8">
        <f t="shared" si="3"/>
        <v>0</v>
      </c>
      <c r="AA21" s="8">
        <f t="shared" si="4"/>
        <v>0</v>
      </c>
      <c r="AB21" s="10">
        <f t="shared" si="5"/>
        <v>0</v>
      </c>
      <c r="AC21" s="10">
        <f t="shared" si="6"/>
        <v>0</v>
      </c>
      <c r="AD21" s="10">
        <f t="shared" si="7"/>
        <v>0</v>
      </c>
      <c r="AE21" s="10">
        <f t="shared" si="8"/>
        <v>0</v>
      </c>
      <c r="AF21" s="10">
        <f t="shared" si="9"/>
        <v>0</v>
      </c>
      <c r="AG21" s="10">
        <f t="shared" si="10"/>
        <v>0</v>
      </c>
      <c r="AH21" s="10">
        <f t="shared" si="18"/>
        <v>0</v>
      </c>
      <c r="AI21" s="23"/>
      <c r="AJ21" s="23"/>
      <c r="AK21" s="23"/>
    </row>
    <row r="22" spans="1:37" ht="18.75" x14ac:dyDescent="0.3">
      <c r="A22" s="38"/>
      <c r="B22" s="21"/>
      <c r="P22" s="7">
        <f t="shared" si="15"/>
        <v>2.375</v>
      </c>
      <c r="Q22" s="7">
        <f t="shared" si="16"/>
        <v>8.6516952031206341E-3</v>
      </c>
      <c r="R22" s="7">
        <f t="shared" si="11"/>
        <v>0.99134830479687941</v>
      </c>
      <c r="S22" s="6">
        <f t="shared" si="12"/>
        <v>0</v>
      </c>
      <c r="T22" s="5">
        <f t="shared" si="13"/>
        <v>0</v>
      </c>
      <c r="U22" s="9">
        <f t="shared" si="17"/>
        <v>0</v>
      </c>
      <c r="V22" s="9">
        <f t="shared" si="14"/>
        <v>0</v>
      </c>
      <c r="W22" s="8">
        <f t="shared" si="0"/>
        <v>0</v>
      </c>
      <c r="X22" s="8">
        <f t="shared" si="1"/>
        <v>0</v>
      </c>
      <c r="Y22" s="8">
        <f t="shared" si="2"/>
        <v>0</v>
      </c>
      <c r="Z22" s="8">
        <f t="shared" si="3"/>
        <v>0</v>
      </c>
      <c r="AA22" s="8">
        <f t="shared" si="4"/>
        <v>0</v>
      </c>
      <c r="AB22" s="10">
        <f t="shared" si="5"/>
        <v>0</v>
      </c>
      <c r="AC22" s="10">
        <f t="shared" si="6"/>
        <v>0</v>
      </c>
      <c r="AD22" s="10">
        <f t="shared" si="7"/>
        <v>0</v>
      </c>
      <c r="AE22" s="10">
        <f t="shared" si="8"/>
        <v>0</v>
      </c>
      <c r="AF22" s="10">
        <f t="shared" si="9"/>
        <v>0</v>
      </c>
      <c r="AG22" s="10">
        <f t="shared" si="10"/>
        <v>0</v>
      </c>
      <c r="AH22" s="10">
        <f t="shared" si="18"/>
        <v>0</v>
      </c>
      <c r="AI22" s="23"/>
      <c r="AJ22" s="23"/>
      <c r="AK22" s="23"/>
    </row>
    <row r="23" spans="1:37" ht="18.75" x14ac:dyDescent="0.3">
      <c r="A23" s="38"/>
      <c r="B23" s="21"/>
      <c r="P23" s="7">
        <f t="shared" si="15"/>
        <v>2.5</v>
      </c>
      <c r="Q23" s="7">
        <f t="shared" si="16"/>
        <v>6.737946999085467E-3</v>
      </c>
      <c r="R23" s="7">
        <f t="shared" si="11"/>
        <v>0.99326205300091452</v>
      </c>
      <c r="S23" s="6">
        <f t="shared" si="12"/>
        <v>0</v>
      </c>
      <c r="T23" s="5">
        <f t="shared" si="13"/>
        <v>0</v>
      </c>
      <c r="U23" s="9">
        <f t="shared" si="17"/>
        <v>0</v>
      </c>
      <c r="V23" s="9">
        <f t="shared" si="14"/>
        <v>0</v>
      </c>
      <c r="W23" s="8">
        <f t="shared" si="0"/>
        <v>0</v>
      </c>
      <c r="X23" s="8">
        <f t="shared" si="1"/>
        <v>0</v>
      </c>
      <c r="Y23" s="8">
        <f t="shared" si="2"/>
        <v>0</v>
      </c>
      <c r="Z23" s="8">
        <f t="shared" si="3"/>
        <v>0</v>
      </c>
      <c r="AA23" s="8">
        <f t="shared" si="4"/>
        <v>0</v>
      </c>
      <c r="AB23" s="10">
        <f t="shared" si="5"/>
        <v>0</v>
      </c>
      <c r="AC23" s="10">
        <f t="shared" si="6"/>
        <v>0</v>
      </c>
      <c r="AD23" s="10">
        <f t="shared" si="7"/>
        <v>0</v>
      </c>
      <c r="AE23" s="10">
        <f t="shared" si="8"/>
        <v>0</v>
      </c>
      <c r="AF23" s="10">
        <f t="shared" si="9"/>
        <v>0</v>
      </c>
      <c r="AG23" s="10">
        <f t="shared" si="10"/>
        <v>0</v>
      </c>
      <c r="AH23" s="10">
        <f t="shared" si="18"/>
        <v>0</v>
      </c>
      <c r="AI23" s="23"/>
      <c r="AJ23" s="23"/>
      <c r="AK23" s="23"/>
    </row>
    <row r="24" spans="1:37" ht="18.75" x14ac:dyDescent="0.3">
      <c r="A24" s="38"/>
      <c r="B24" s="21"/>
      <c r="P24" s="7">
        <f>E2</f>
        <v>1</v>
      </c>
      <c r="Q24" s="7">
        <f t="shared" ref="Q24" si="19">EXP(-$B$15*P24)</f>
        <v>0.1353352832366127</v>
      </c>
      <c r="R24" s="7">
        <f t="shared" ref="R24" si="20">1-Q24</f>
        <v>0.8646647167633873</v>
      </c>
      <c r="S24" s="6">
        <f t="shared" ref="S24" si="21">$B$16*R24+$B$9*Q24</f>
        <v>0</v>
      </c>
      <c r="T24" s="5">
        <f t="shared" ref="T24" si="22">($B$9-$B$16)*R24/$B$15+$B$16*P24</f>
        <v>0</v>
      </c>
      <c r="U24" s="9">
        <f t="shared" ref="U24" si="23">($B$7-$B$6*S24*$B$3)/$B$4</f>
        <v>0</v>
      </c>
      <c r="V24" s="9">
        <f t="shared" ref="V24" si="24">($A$11-$B$14*S24)/$B$2</f>
        <v>0</v>
      </c>
      <c r="W24" s="8">
        <f t="shared" ref="W24" si="25">(U24^2)*$B$4</f>
        <v>0</v>
      </c>
      <c r="X24" s="8">
        <f t="shared" ref="X24" si="26">$A$11-$B$14*S24</f>
        <v>0</v>
      </c>
      <c r="Y24" s="8">
        <f t="shared" ref="Y24" si="27">X24*S24</f>
        <v>0</v>
      </c>
      <c r="Z24" s="8">
        <f t="shared" ref="Z24" si="28">($A$11-$A$12)*S24</f>
        <v>0</v>
      </c>
      <c r="AA24" s="8">
        <f t="shared" ref="AA24" si="29">$B$7*U24</f>
        <v>0</v>
      </c>
      <c r="AB24" s="10">
        <f t="shared" ref="AB24" si="30">$B$7*$A$19*P24-$B$7*$A$20*R24/$B$15</f>
        <v>0</v>
      </c>
      <c r="AC24" s="10">
        <f t="shared" ref="AC24" si="31">($A$11-$A$12)*T24</f>
        <v>0</v>
      </c>
      <c r="AD24" s="10">
        <f t="shared" ref="AD24" si="32">0.5*$B$2*(S24^2-$B$9^2)</f>
        <v>0</v>
      </c>
      <c r="AE24" s="10">
        <f t="shared" ref="AE24" si="33">$A$19^2*$B$4*P24</f>
        <v>0</v>
      </c>
      <c r="AF24" s="10">
        <f t="shared" ref="AF24" si="34">-2*$B$4*$A$19*$A$20*R24/$B$15</f>
        <v>0</v>
      </c>
      <c r="AG24" s="10">
        <f t="shared" ref="AG24" si="35">($B$4*$A$20^2*(1-Q24^2))/(2*$B$15)</f>
        <v>0</v>
      </c>
      <c r="AH24" s="10">
        <f t="shared" ref="AH24" si="36">AE24+AF24+AG24</f>
        <v>0</v>
      </c>
      <c r="AI24" s="23"/>
      <c r="AJ24" s="23"/>
      <c r="AK24" s="23"/>
    </row>
    <row r="25" spans="1:37" ht="18.75" x14ac:dyDescent="0.3">
      <c r="A25" s="38"/>
      <c r="B25" s="21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</row>
    <row r="26" spans="1:37" ht="18.75" x14ac:dyDescent="0.3">
      <c r="A26" s="38"/>
      <c r="B26" s="21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</row>
    <row r="27" spans="1:37" ht="18.75" x14ac:dyDescent="0.3">
      <c r="A27" s="38"/>
      <c r="B27" s="21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3"/>
      <c r="AK27" s="23"/>
    </row>
    <row r="28" spans="1:37" x14ac:dyDescent="0.25">
      <c r="A28" s="41"/>
      <c r="B28" s="20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3"/>
    </row>
    <row r="29" spans="1:37" x14ac:dyDescent="0.25">
      <c r="A29" s="41"/>
      <c r="B29" s="20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3"/>
    </row>
    <row r="30" spans="1:37" x14ac:dyDescent="0.25">
      <c r="A30" s="41"/>
      <c r="B30" s="20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</row>
    <row r="31" spans="1:37" x14ac:dyDescent="0.25">
      <c r="A31" s="41"/>
      <c r="B31" s="20"/>
      <c r="P31" s="22"/>
      <c r="Q31" s="22"/>
      <c r="R31" s="22"/>
      <c r="S31" s="3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</row>
    <row r="32" spans="1:37" x14ac:dyDescent="0.25">
      <c r="A32" s="41"/>
      <c r="B32" s="20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</row>
    <row r="33" spans="1:37" x14ac:dyDescent="0.25">
      <c r="A33" s="41"/>
      <c r="B33" s="20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</row>
    <row r="34" spans="1:37" x14ac:dyDescent="0.25">
      <c r="A34" s="41"/>
      <c r="B34" s="20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</row>
    <row r="35" spans="1:37" x14ac:dyDescent="0.25">
      <c r="A35" s="41"/>
      <c r="B35" s="20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</row>
    <row r="36" spans="1:37" x14ac:dyDescent="0.25">
      <c r="A36" s="41"/>
      <c r="B36" s="20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</row>
    <row r="37" spans="1:37" x14ac:dyDescent="0.25">
      <c r="A37" s="41"/>
      <c r="B37" s="20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</row>
    <row r="38" spans="1:37" x14ac:dyDescent="0.25">
      <c r="A38" s="41"/>
      <c r="B38" s="20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23"/>
      <c r="AK38" s="23"/>
    </row>
    <row r="39" spans="1:37" x14ac:dyDescent="0.25">
      <c r="A39" s="41"/>
      <c r="B39" s="20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  <c r="AJ39" s="23"/>
      <c r="AK39" s="23"/>
    </row>
    <row r="40" spans="1:37" x14ac:dyDescent="0.25">
      <c r="A40" s="41"/>
      <c r="B40" s="20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  <c r="AJ40" s="23"/>
      <c r="AK40" s="23"/>
    </row>
    <row r="41" spans="1:37" x14ac:dyDescent="0.25">
      <c r="A41" s="41"/>
      <c r="B41" s="20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</row>
    <row r="42" spans="1:37" x14ac:dyDescent="0.25">
      <c r="A42" s="41"/>
      <c r="B42" s="20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  <c r="AJ42" s="23"/>
      <c r="AK42" s="23"/>
    </row>
    <row r="43" spans="1:37" x14ac:dyDescent="0.25">
      <c r="A43" s="41"/>
      <c r="B43" s="20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  <c r="AJ43" s="23"/>
      <c r="AK43" s="23"/>
    </row>
    <row r="44" spans="1:37" x14ac:dyDescent="0.25">
      <c r="A44" s="41"/>
      <c r="B44" s="20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3"/>
      <c r="AK44" s="23"/>
    </row>
    <row r="45" spans="1:37" x14ac:dyDescent="0.25">
      <c r="A45" s="41"/>
      <c r="B45" s="20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</row>
    <row r="46" spans="1:37" x14ac:dyDescent="0.25">
      <c r="A46" s="41"/>
      <c r="B46" s="20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  <c r="AJ46" s="23"/>
      <c r="AK46" s="23"/>
    </row>
    <row r="47" spans="1:37" x14ac:dyDescent="0.25">
      <c r="A47" s="41"/>
      <c r="B47" s="20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  <c r="AJ47" s="23"/>
      <c r="AK47" s="23"/>
    </row>
    <row r="48" spans="1:37" x14ac:dyDescent="0.25">
      <c r="A48" s="41"/>
      <c r="B48" s="20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  <c r="AJ48" s="23"/>
      <c r="AK48" s="23"/>
    </row>
    <row r="49" spans="1:37" x14ac:dyDescent="0.25">
      <c r="A49" s="41"/>
      <c r="B49" s="20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3"/>
    </row>
    <row r="50" spans="1:37" x14ac:dyDescent="0.25">
      <c r="A50" s="41"/>
      <c r="B50" s="20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3"/>
    </row>
    <row r="51" spans="1:37" x14ac:dyDescent="0.25">
      <c r="A51" s="41"/>
      <c r="B51" s="20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</row>
    <row r="52" spans="1:37" x14ac:dyDescent="0.25">
      <c r="A52" s="41"/>
      <c r="B52" s="20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  <c r="AJ52" s="23"/>
      <c r="AK52" s="23"/>
    </row>
    <row r="53" spans="1:37" x14ac:dyDescent="0.25">
      <c r="A53" s="41"/>
      <c r="B53" s="20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  <c r="AJ53" s="23"/>
      <c r="AK53" s="23"/>
    </row>
    <row r="54" spans="1:37" x14ac:dyDescent="0.25">
      <c r="A54" s="41"/>
      <c r="B54" s="20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  <c r="AJ54" s="23"/>
      <c r="AK54" s="23"/>
    </row>
    <row r="55" spans="1:37" x14ac:dyDescent="0.25">
      <c r="A55" s="41"/>
      <c r="B55" s="20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</row>
    <row r="56" spans="1:37" x14ac:dyDescent="0.25">
      <c r="A56" s="41"/>
      <c r="B56" s="20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</row>
    <row r="57" spans="1:37" x14ac:dyDescent="0.25">
      <c r="A57" s="41"/>
      <c r="B57" s="20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</row>
    <row r="58" spans="1:37" x14ac:dyDescent="0.25">
      <c r="A58" s="41"/>
      <c r="B58" s="20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</row>
    <row r="59" spans="1:37" x14ac:dyDescent="0.25">
      <c r="A59" s="41"/>
      <c r="B59" s="20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</row>
    <row r="60" spans="1:37" x14ac:dyDescent="0.25">
      <c r="A60" s="41"/>
      <c r="B60" s="20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</row>
    <row r="61" spans="1:37" x14ac:dyDescent="0.25">
      <c r="A61" s="41"/>
      <c r="B61" s="20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  <c r="AJ61" s="23"/>
      <c r="AK61" s="23"/>
    </row>
    <row r="62" spans="1:37" x14ac:dyDescent="0.25">
      <c r="A62" s="41"/>
      <c r="B62" s="20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  <c r="AJ62" s="23"/>
      <c r="AK62" s="23"/>
    </row>
    <row r="63" spans="1:37" x14ac:dyDescent="0.25">
      <c r="A63" s="41"/>
      <c r="B63" s="20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  <c r="AJ63" s="23"/>
      <c r="AK63" s="23"/>
    </row>
    <row r="64" spans="1:37" x14ac:dyDescent="0.25">
      <c r="A64" s="41"/>
      <c r="B64" s="20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</row>
    <row r="65" spans="1:37" x14ac:dyDescent="0.25">
      <c r="A65" s="41"/>
      <c r="B65" s="20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3"/>
    </row>
    <row r="66" spans="1:37" x14ac:dyDescent="0.25">
      <c r="A66" s="41"/>
      <c r="B66" s="20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  <c r="AJ66" s="23"/>
      <c r="AK66" s="23"/>
    </row>
    <row r="67" spans="1:37" x14ac:dyDescent="0.25">
      <c r="A67" s="41"/>
      <c r="B67" s="20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  <c r="AJ67" s="23"/>
      <c r="AK67" s="23"/>
    </row>
    <row r="68" spans="1:37" x14ac:dyDescent="0.25">
      <c r="A68" s="41"/>
      <c r="B68" s="20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  <c r="AJ68" s="23"/>
      <c r="AK68" s="23"/>
    </row>
    <row r="69" spans="1:37" x14ac:dyDescent="0.25">
      <c r="A69" s="41"/>
      <c r="B69" s="20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  <c r="AJ69" s="23"/>
      <c r="AK69" s="23"/>
    </row>
    <row r="70" spans="1:37" x14ac:dyDescent="0.25">
      <c r="A70" s="41"/>
      <c r="B70" s="20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  <c r="AJ70" s="23"/>
      <c r="AK70" s="23"/>
    </row>
    <row r="71" spans="1:37" x14ac:dyDescent="0.25">
      <c r="A71" s="41"/>
      <c r="B71" s="20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G71" s="3"/>
      <c r="AH71" s="3"/>
      <c r="AI71" s="4"/>
      <c r="AJ71" s="4"/>
      <c r="AK71" s="4"/>
    </row>
    <row r="72" spans="1:37" x14ac:dyDescent="0.25">
      <c r="A72" s="41"/>
      <c r="B72" s="20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G72" s="3"/>
      <c r="AH72" s="3"/>
      <c r="AI72" s="4"/>
      <c r="AJ72" s="4"/>
      <c r="AK72" s="4"/>
    </row>
    <row r="73" spans="1:37" x14ac:dyDescent="0.25">
      <c r="A73" s="41"/>
      <c r="B73" s="20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G73" s="3"/>
      <c r="AH73" s="3"/>
      <c r="AI73" s="4"/>
      <c r="AJ73" s="4"/>
      <c r="AK73" s="4"/>
    </row>
    <row r="74" spans="1:37" x14ac:dyDescent="0.25">
      <c r="A74" s="41"/>
      <c r="B74" s="20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G74" s="3"/>
      <c r="AH74" s="3"/>
      <c r="AI74" s="4"/>
      <c r="AJ74" s="4"/>
      <c r="AK74" s="4"/>
    </row>
    <row r="75" spans="1:37" x14ac:dyDescent="0.25">
      <c r="A75" s="41"/>
      <c r="B75" s="2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G75" s="3"/>
      <c r="AH75" s="3"/>
      <c r="AI75" s="4"/>
      <c r="AJ75" s="4"/>
      <c r="AK75" s="4"/>
    </row>
    <row r="76" spans="1:37" x14ac:dyDescent="0.25">
      <c r="A76" s="41"/>
      <c r="B76" s="20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G76" s="3"/>
      <c r="AH76" s="3"/>
      <c r="AI76" s="4"/>
      <c r="AJ76" s="4"/>
      <c r="AK76" s="4"/>
    </row>
    <row r="77" spans="1:37" x14ac:dyDescent="0.25">
      <c r="A77" s="41"/>
      <c r="B77" s="20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G77" s="3"/>
      <c r="AH77" s="3"/>
      <c r="AI77" s="4"/>
      <c r="AJ77" s="4"/>
      <c r="AK77" s="4"/>
    </row>
    <row r="78" spans="1:37" x14ac:dyDescent="0.25">
      <c r="A78" s="41"/>
      <c r="B78" s="20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G78" s="3"/>
      <c r="AH78" s="3"/>
      <c r="AI78" s="4"/>
      <c r="AJ78" s="4"/>
      <c r="AK78" s="4"/>
    </row>
    <row r="79" spans="1:37" x14ac:dyDescent="0.25">
      <c r="A79" s="41"/>
      <c r="B79" s="20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G79" s="3"/>
      <c r="AH79" s="3"/>
      <c r="AI79" s="4"/>
      <c r="AJ79" s="4"/>
      <c r="AK79" s="4"/>
    </row>
    <row r="80" spans="1:37" x14ac:dyDescent="0.25">
      <c r="A80" s="41"/>
      <c r="B80" s="20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G80" s="3"/>
      <c r="AH80" s="3"/>
      <c r="AI80" s="4"/>
      <c r="AJ80" s="4"/>
      <c r="AK80" s="4"/>
    </row>
    <row r="81" spans="1:37" x14ac:dyDescent="0.25">
      <c r="A81" s="41"/>
      <c r="B81" s="20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G81" s="3"/>
      <c r="AH81" s="3"/>
      <c r="AI81" s="4"/>
      <c r="AJ81" s="4"/>
      <c r="AK81" s="4"/>
    </row>
    <row r="82" spans="1:37" x14ac:dyDescent="0.25">
      <c r="A82" s="41"/>
      <c r="B82" s="20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G82" s="3"/>
      <c r="AH82" s="3"/>
      <c r="AI82" s="4"/>
      <c r="AJ82" s="4"/>
      <c r="AK82" s="4"/>
    </row>
    <row r="83" spans="1:3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G83" s="3"/>
      <c r="AH83" s="3"/>
      <c r="AI83" s="4"/>
      <c r="AJ83" s="4"/>
      <c r="AK83" s="4"/>
    </row>
    <row r="84" spans="1:3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G84" s="3"/>
      <c r="AH84" s="3"/>
      <c r="AI84" s="4"/>
      <c r="AJ84" s="4"/>
      <c r="AK84" s="4"/>
    </row>
    <row r="85" spans="1:3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G85" s="3"/>
      <c r="AH85" s="3"/>
      <c r="AI85" s="4"/>
      <c r="AJ85" s="4"/>
      <c r="AK85" s="4"/>
    </row>
    <row r="86" spans="1:3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G86" s="3"/>
      <c r="AH86" s="3"/>
      <c r="AI86" s="4"/>
      <c r="AJ86" s="4"/>
      <c r="AK86" s="4"/>
    </row>
    <row r="87" spans="1:3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G87" s="3"/>
      <c r="AH87" s="3"/>
      <c r="AI87" s="4"/>
      <c r="AJ87" s="4"/>
      <c r="AK87" s="4"/>
    </row>
    <row r="88" spans="1:3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G88" s="3"/>
      <c r="AH88" s="3"/>
      <c r="AI88" s="4"/>
      <c r="AJ88" s="4"/>
      <c r="AK88" s="4"/>
    </row>
    <row r="89" spans="1:3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G89" s="3"/>
      <c r="AH89" s="3"/>
      <c r="AI89" s="4"/>
      <c r="AJ89" s="4"/>
      <c r="AK89" s="4"/>
    </row>
    <row r="90" spans="1:3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G90" s="3"/>
      <c r="AH90" s="3"/>
      <c r="AI90" s="4"/>
      <c r="AJ90" s="4"/>
      <c r="AK90" s="4"/>
    </row>
    <row r="91" spans="1:3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G91" s="3"/>
      <c r="AH91" s="3"/>
      <c r="AI91" s="4"/>
      <c r="AJ91" s="4"/>
      <c r="AK91" s="4"/>
    </row>
    <row r="92" spans="1:3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G92" s="3"/>
      <c r="AH92" s="3"/>
      <c r="AI92" s="4"/>
      <c r="AJ92" s="4"/>
      <c r="AK92" s="4"/>
    </row>
    <row r="93" spans="1:3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G93" s="3"/>
      <c r="AH93" s="3"/>
      <c r="AI93" s="4"/>
      <c r="AJ93" s="4"/>
      <c r="AK93" s="4"/>
    </row>
    <row r="94" spans="1:3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G94" s="3"/>
      <c r="AH94" s="3"/>
      <c r="AI94" s="4"/>
      <c r="AJ94" s="4"/>
      <c r="AK94" s="4"/>
    </row>
    <row r="95" spans="1:3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G95" s="3"/>
      <c r="AH95" s="3"/>
      <c r="AI95" s="4"/>
      <c r="AJ95" s="4"/>
      <c r="AK95" s="4"/>
    </row>
    <row r="96" spans="1:37" x14ac:dyDescent="0.25"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G96" s="3"/>
      <c r="AH96" s="3"/>
      <c r="AI96" s="4"/>
      <c r="AJ96" s="4"/>
      <c r="AK96" s="4"/>
    </row>
    <row r="97" spans="16:37" x14ac:dyDescent="0.25"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G97" s="3"/>
      <c r="AH97" s="3"/>
      <c r="AI97" s="4"/>
      <c r="AJ97" s="4"/>
      <c r="AK97" s="4"/>
    </row>
    <row r="98" spans="16:37" x14ac:dyDescent="0.25"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G98" s="3"/>
      <c r="AH98" s="3"/>
      <c r="AI98" s="4"/>
      <c r="AJ98" s="4"/>
      <c r="AK98" s="4"/>
    </row>
    <row r="99" spans="16:37" x14ac:dyDescent="0.25"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G99" s="3"/>
      <c r="AH99" s="3"/>
      <c r="AI99" s="4"/>
      <c r="AJ99" s="4"/>
      <c r="AK99" s="4"/>
    </row>
    <row r="100" spans="16:37" x14ac:dyDescent="0.25"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G100" s="3"/>
      <c r="AH100" s="3"/>
      <c r="AI100" s="4"/>
      <c r="AJ100" s="4"/>
      <c r="AK100" s="4"/>
    </row>
    <row r="101" spans="16:37" x14ac:dyDescent="0.25"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G101" s="3"/>
      <c r="AH101" s="3"/>
      <c r="AI101" s="4"/>
      <c r="AJ101" s="4"/>
      <c r="AK101" s="4"/>
    </row>
    <row r="102" spans="16:37" x14ac:dyDescent="0.25"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G102" s="3"/>
      <c r="AH102" s="3"/>
      <c r="AI102" s="4"/>
      <c r="AJ102" s="4"/>
      <c r="AK102" s="4"/>
    </row>
    <row r="103" spans="16:37" x14ac:dyDescent="0.25"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G103" s="3"/>
      <c r="AH103" s="3"/>
      <c r="AI103" s="4"/>
      <c r="AJ103" s="4"/>
      <c r="AK103" s="4"/>
    </row>
    <row r="104" spans="16:37" x14ac:dyDescent="0.25"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G104" s="3"/>
      <c r="AH104" s="3"/>
      <c r="AI104" s="4"/>
      <c r="AJ104" s="4"/>
      <c r="AK104" s="4"/>
    </row>
    <row r="105" spans="16:37" x14ac:dyDescent="0.25"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G105" s="3"/>
      <c r="AH105" s="3"/>
      <c r="AI105" s="4"/>
      <c r="AJ105" s="4"/>
      <c r="AK105" s="4"/>
    </row>
    <row r="106" spans="16:37" x14ac:dyDescent="0.25"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  <c r="AH106" s="3"/>
      <c r="AI106" s="4"/>
      <c r="AJ106" s="4"/>
      <c r="AK106" s="4"/>
    </row>
    <row r="107" spans="16:37" x14ac:dyDescent="0.25"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G107" s="3"/>
      <c r="AH107" s="3"/>
      <c r="AI107" s="4"/>
      <c r="AJ107" s="4"/>
      <c r="AK107" s="4"/>
    </row>
    <row r="108" spans="16:37" x14ac:dyDescent="0.25"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G108" s="3"/>
      <c r="AH108" s="3"/>
      <c r="AI108" s="4"/>
      <c r="AJ108" s="4"/>
      <c r="AK108" s="4"/>
    </row>
    <row r="109" spans="16:37" x14ac:dyDescent="0.25"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G109" s="3"/>
      <c r="AH109" s="3"/>
      <c r="AI109" s="4"/>
      <c r="AJ109" s="4"/>
      <c r="AK109" s="4"/>
    </row>
    <row r="110" spans="16:37" x14ac:dyDescent="0.25"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G110" s="3"/>
      <c r="AH110" s="3"/>
      <c r="AI110" s="4"/>
      <c r="AJ110" s="4"/>
      <c r="AK110" s="4"/>
    </row>
    <row r="111" spans="16:37" x14ac:dyDescent="0.25"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G111" s="3"/>
      <c r="AH111" s="3"/>
      <c r="AI111" s="4"/>
      <c r="AJ111" s="4"/>
      <c r="AK111" s="4"/>
    </row>
    <row r="112" spans="16:37" x14ac:dyDescent="0.25"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G112" s="3"/>
      <c r="AH112" s="3"/>
      <c r="AI112" s="4"/>
      <c r="AJ112" s="4"/>
      <c r="AK112" s="4"/>
    </row>
    <row r="113" spans="16:37" x14ac:dyDescent="0.25"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G113" s="3"/>
      <c r="AH113" s="3"/>
      <c r="AI113" s="4"/>
      <c r="AJ113" s="4"/>
      <c r="AK113" s="4"/>
    </row>
    <row r="114" spans="16:37" x14ac:dyDescent="0.25"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G114" s="3"/>
      <c r="AH114" s="3"/>
      <c r="AI114" s="4"/>
      <c r="AJ114" s="4"/>
      <c r="AK114" s="4"/>
    </row>
    <row r="115" spans="16:37" x14ac:dyDescent="0.25"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G115" s="3"/>
      <c r="AH115" s="3"/>
      <c r="AI115" s="4"/>
      <c r="AJ115" s="4"/>
      <c r="AK115" s="4"/>
    </row>
    <row r="116" spans="16:37" x14ac:dyDescent="0.25"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G116" s="3"/>
      <c r="AH116" s="3"/>
      <c r="AI116" s="4"/>
      <c r="AJ116" s="4"/>
      <c r="AK116" s="4"/>
    </row>
    <row r="117" spans="16:37" x14ac:dyDescent="0.25"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G117" s="3"/>
      <c r="AH117" s="3"/>
      <c r="AI117" s="4"/>
      <c r="AJ117" s="4"/>
      <c r="AK117" s="4"/>
    </row>
    <row r="118" spans="16:37" x14ac:dyDescent="0.25"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G118" s="3"/>
      <c r="AH118" s="3"/>
      <c r="AI118" s="4"/>
      <c r="AJ118" s="4"/>
      <c r="AK118" s="4"/>
    </row>
    <row r="119" spans="16:37" x14ac:dyDescent="0.25"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G119" s="3"/>
      <c r="AH119" s="3"/>
      <c r="AI119" s="4"/>
      <c r="AJ119" s="4"/>
      <c r="AK119" s="4"/>
    </row>
    <row r="120" spans="16:37" x14ac:dyDescent="0.25"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G120" s="3"/>
      <c r="AH120" s="3"/>
      <c r="AI120" s="4"/>
      <c r="AJ120" s="4"/>
      <c r="AK120" s="4"/>
    </row>
    <row r="121" spans="16:37" x14ac:dyDescent="0.25"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G121" s="3"/>
      <c r="AH121" s="3"/>
      <c r="AI121" s="4"/>
      <c r="AJ121" s="4"/>
      <c r="AK121" s="4"/>
    </row>
    <row r="122" spans="16:37" x14ac:dyDescent="0.25"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G122" s="3"/>
      <c r="AH122" s="3"/>
      <c r="AI122" s="4"/>
      <c r="AJ122" s="4"/>
      <c r="AK122" s="4"/>
    </row>
    <row r="123" spans="16:37" x14ac:dyDescent="0.25"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G123" s="3"/>
      <c r="AH123" s="3"/>
      <c r="AI123" s="4"/>
      <c r="AJ123" s="4"/>
      <c r="AK123" s="4"/>
    </row>
    <row r="124" spans="16:37" x14ac:dyDescent="0.25"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G124" s="3"/>
      <c r="AH124" s="3"/>
      <c r="AI124" s="4"/>
      <c r="AJ124" s="4"/>
      <c r="AK124" s="4"/>
    </row>
    <row r="125" spans="16:37" x14ac:dyDescent="0.25"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G125" s="3"/>
      <c r="AH125" s="3"/>
      <c r="AI125" s="4"/>
      <c r="AJ125" s="4"/>
      <c r="AK125" s="4"/>
    </row>
    <row r="126" spans="16:37" x14ac:dyDescent="0.25"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G126" s="3"/>
      <c r="AH126" s="3"/>
      <c r="AI126" s="4"/>
      <c r="AJ126" s="4"/>
      <c r="AK126" s="4"/>
    </row>
    <row r="127" spans="16:37" x14ac:dyDescent="0.25"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G127" s="3"/>
      <c r="AH127" s="3"/>
      <c r="AI127" s="4"/>
      <c r="AJ127" s="4"/>
      <c r="AK127" s="4"/>
    </row>
    <row r="128" spans="16:37" x14ac:dyDescent="0.25"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G128" s="3"/>
      <c r="AH128" s="3"/>
      <c r="AI128" s="4"/>
      <c r="AJ128" s="4"/>
      <c r="AK128" s="4"/>
    </row>
    <row r="129" spans="16:37" x14ac:dyDescent="0.25"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G129" s="3"/>
      <c r="AH129" s="3"/>
      <c r="AI129" s="4"/>
      <c r="AJ129" s="4"/>
      <c r="AK129" s="4"/>
    </row>
    <row r="130" spans="16:37" x14ac:dyDescent="0.25"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G130" s="3"/>
      <c r="AH130" s="3"/>
      <c r="AI130" s="4"/>
      <c r="AJ130" s="4"/>
      <c r="AK130" s="4"/>
    </row>
    <row r="131" spans="16:37" x14ac:dyDescent="0.25"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G131" s="3"/>
      <c r="AH131" s="3"/>
      <c r="AI131" s="4"/>
      <c r="AJ131" s="4"/>
      <c r="AK131" s="4"/>
    </row>
    <row r="132" spans="16:37" x14ac:dyDescent="0.25"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G132" s="3"/>
      <c r="AH132" s="3"/>
      <c r="AI132" s="4"/>
      <c r="AJ132" s="4"/>
      <c r="AK132" s="4"/>
    </row>
    <row r="133" spans="16:37" x14ac:dyDescent="0.25"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G133" s="3"/>
      <c r="AH133" s="3"/>
      <c r="AI133" s="4"/>
      <c r="AJ133" s="4"/>
      <c r="AK133" s="4"/>
    </row>
    <row r="134" spans="16:37" x14ac:dyDescent="0.25"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G134" s="3"/>
      <c r="AH134" s="3"/>
      <c r="AI134" s="4"/>
      <c r="AJ134" s="4"/>
      <c r="AK134" s="4"/>
    </row>
    <row r="135" spans="16:37" x14ac:dyDescent="0.25"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G135" s="3"/>
      <c r="AH135" s="3"/>
      <c r="AI135" s="4"/>
      <c r="AJ135" s="4"/>
      <c r="AK135" s="4"/>
    </row>
    <row r="136" spans="16:37" x14ac:dyDescent="0.25"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G136" s="3"/>
      <c r="AH136" s="3"/>
      <c r="AI136" s="4"/>
      <c r="AJ136" s="4"/>
      <c r="AK136" s="4"/>
    </row>
    <row r="137" spans="16:37" x14ac:dyDescent="0.25"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G137" s="3"/>
      <c r="AH137" s="3"/>
      <c r="AI137" s="4"/>
      <c r="AJ137" s="4"/>
      <c r="AK137" s="4"/>
    </row>
    <row r="138" spans="16:37" x14ac:dyDescent="0.25"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G138" s="3"/>
      <c r="AH138" s="3"/>
      <c r="AI138" s="4"/>
      <c r="AJ138" s="4"/>
      <c r="AK138" s="4"/>
    </row>
    <row r="139" spans="16:37" x14ac:dyDescent="0.25"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G139" s="3"/>
      <c r="AH139" s="3"/>
      <c r="AI139" s="4"/>
      <c r="AJ139" s="4"/>
      <c r="AK139" s="4"/>
    </row>
    <row r="140" spans="16:37" x14ac:dyDescent="0.25"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G140" s="3"/>
      <c r="AH140" s="3"/>
      <c r="AI140" s="4"/>
      <c r="AJ140" s="4"/>
      <c r="AK140" s="4"/>
    </row>
    <row r="141" spans="16:37" x14ac:dyDescent="0.25"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G141" s="3"/>
      <c r="AH141" s="3"/>
      <c r="AI141" s="4"/>
      <c r="AJ141" s="4"/>
      <c r="AK141" s="4"/>
    </row>
    <row r="142" spans="16:37" x14ac:dyDescent="0.25"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G142" s="3"/>
      <c r="AH142" s="3"/>
      <c r="AI142" s="4"/>
      <c r="AJ142" s="4"/>
      <c r="AK142" s="4"/>
    </row>
    <row r="143" spans="16:37" x14ac:dyDescent="0.25"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G143" s="3"/>
      <c r="AH143" s="3"/>
      <c r="AI143" s="4"/>
      <c r="AJ143" s="4"/>
      <c r="AK143" s="4"/>
    </row>
    <row r="144" spans="16:37" x14ac:dyDescent="0.25"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G144" s="3"/>
      <c r="AH144" s="3"/>
      <c r="AI144" s="4"/>
      <c r="AJ144" s="4"/>
      <c r="AK144" s="4"/>
    </row>
    <row r="145" spans="16:37" x14ac:dyDescent="0.25"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G145" s="3"/>
      <c r="AH145" s="3"/>
      <c r="AI145" s="4"/>
      <c r="AJ145" s="4"/>
      <c r="AK145" s="4"/>
    </row>
    <row r="146" spans="16:37" x14ac:dyDescent="0.25"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G146" s="3"/>
      <c r="AH146" s="3"/>
      <c r="AI146" s="4"/>
      <c r="AJ146" s="4"/>
      <c r="AK146" s="4"/>
    </row>
    <row r="147" spans="16:37" x14ac:dyDescent="0.25"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G147" s="3"/>
      <c r="AH147" s="3"/>
      <c r="AI147" s="4"/>
      <c r="AJ147" s="4"/>
      <c r="AK147" s="4"/>
    </row>
    <row r="148" spans="16:37" x14ac:dyDescent="0.25"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G148" s="3"/>
      <c r="AH148" s="3"/>
      <c r="AI148" s="4"/>
      <c r="AJ148" s="4"/>
      <c r="AK148" s="4"/>
    </row>
    <row r="149" spans="16:37" x14ac:dyDescent="0.25"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G149" s="3"/>
      <c r="AH149" s="3"/>
      <c r="AI149" s="4"/>
      <c r="AJ149" s="4"/>
      <c r="AK149" s="4"/>
    </row>
    <row r="150" spans="16:37" x14ac:dyDescent="0.25"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G150" s="3"/>
      <c r="AH150" s="3"/>
      <c r="AI150" s="4"/>
      <c r="AJ150" s="4"/>
      <c r="AK150" s="4"/>
    </row>
    <row r="151" spans="16:37" x14ac:dyDescent="0.25"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G151" s="3"/>
      <c r="AH151" s="3"/>
      <c r="AI151" s="4"/>
      <c r="AJ151" s="4"/>
      <c r="AK151" s="4"/>
    </row>
    <row r="152" spans="16:37" x14ac:dyDescent="0.25"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G152" s="3"/>
      <c r="AH152" s="3"/>
      <c r="AI152" s="4"/>
      <c r="AJ152" s="4"/>
      <c r="AK152" s="4"/>
    </row>
    <row r="153" spans="16:37" x14ac:dyDescent="0.25"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G153" s="3"/>
      <c r="AH153" s="3"/>
      <c r="AI153" s="4"/>
      <c r="AJ153" s="4"/>
      <c r="AK153" s="4"/>
    </row>
    <row r="154" spans="16:37" x14ac:dyDescent="0.25"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G154" s="3"/>
      <c r="AH154" s="3"/>
      <c r="AI154" s="4"/>
      <c r="AJ154" s="4"/>
      <c r="AK154" s="4"/>
    </row>
    <row r="155" spans="16:37" x14ac:dyDescent="0.25"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G155" s="3"/>
      <c r="AH155" s="3"/>
      <c r="AI155" s="4"/>
      <c r="AJ155" s="4"/>
      <c r="AK155" s="4"/>
    </row>
    <row r="156" spans="16:37" x14ac:dyDescent="0.25"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G156" s="3"/>
      <c r="AH156" s="3"/>
      <c r="AI156" s="4"/>
      <c r="AJ156" s="4"/>
      <c r="AK156" s="4"/>
    </row>
    <row r="157" spans="16:37" x14ac:dyDescent="0.25"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G157" s="3"/>
      <c r="AH157" s="3"/>
      <c r="AI157" s="4"/>
      <c r="AJ157" s="4"/>
      <c r="AK157" s="4"/>
    </row>
    <row r="158" spans="16:37" x14ac:dyDescent="0.25"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G158" s="3"/>
      <c r="AH158" s="3"/>
      <c r="AI158" s="4"/>
      <c r="AJ158" s="4"/>
      <c r="AK158" s="4"/>
    </row>
    <row r="159" spans="16:37" x14ac:dyDescent="0.25"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G159" s="3"/>
      <c r="AH159" s="3"/>
      <c r="AI159" s="4"/>
      <c r="AJ159" s="4"/>
      <c r="AK159" s="4"/>
    </row>
    <row r="160" spans="16:37" x14ac:dyDescent="0.25"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G160" s="3"/>
      <c r="AH160" s="3"/>
      <c r="AI160" s="4"/>
      <c r="AJ160" s="4"/>
      <c r="AK160" s="4"/>
    </row>
    <row r="161" spans="16:37" x14ac:dyDescent="0.25"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G161" s="3"/>
      <c r="AH161" s="3"/>
      <c r="AI161" s="4"/>
      <c r="AJ161" s="4"/>
      <c r="AK161" s="4"/>
    </row>
    <row r="162" spans="16:37" x14ac:dyDescent="0.25"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G162" s="3"/>
      <c r="AH162" s="3"/>
      <c r="AI162" s="4"/>
      <c r="AJ162" s="4"/>
      <c r="AK162" s="4"/>
    </row>
    <row r="163" spans="16:37" x14ac:dyDescent="0.25"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G163" s="3"/>
      <c r="AH163" s="3"/>
      <c r="AI163" s="4"/>
      <c r="AJ163" s="4"/>
      <c r="AK163" s="4"/>
    </row>
    <row r="164" spans="16:37" x14ac:dyDescent="0.25"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G164" s="3"/>
      <c r="AH164" s="3"/>
      <c r="AI164" s="4"/>
      <c r="AJ164" s="4"/>
      <c r="AK164" s="4"/>
    </row>
    <row r="165" spans="16:37" x14ac:dyDescent="0.25"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G165" s="3"/>
      <c r="AH165" s="3"/>
      <c r="AI165" s="4"/>
      <c r="AJ165" s="4"/>
      <c r="AK165" s="4"/>
    </row>
    <row r="166" spans="16:37" x14ac:dyDescent="0.25"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G166" s="3"/>
      <c r="AH166" s="3"/>
      <c r="AI166" s="4"/>
      <c r="AJ166" s="4"/>
      <c r="AK166" s="4"/>
    </row>
    <row r="167" spans="16:37" x14ac:dyDescent="0.25"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G167" s="3"/>
      <c r="AH167" s="3"/>
      <c r="AI167" s="4"/>
      <c r="AJ167" s="4"/>
      <c r="AK167" s="4"/>
    </row>
    <row r="168" spans="16:37" x14ac:dyDescent="0.25"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G168" s="3"/>
      <c r="AH168" s="3"/>
      <c r="AI168" s="4"/>
      <c r="AJ168" s="4"/>
      <c r="AK168" s="4"/>
    </row>
    <row r="169" spans="16:37" x14ac:dyDescent="0.25"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G169" s="3"/>
      <c r="AH169" s="3"/>
      <c r="AI169" s="4"/>
      <c r="AJ169" s="4"/>
      <c r="AK169" s="4"/>
    </row>
    <row r="170" spans="16:37" x14ac:dyDescent="0.25"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G170" s="3"/>
      <c r="AH170" s="3"/>
      <c r="AI170" s="4"/>
      <c r="AJ170" s="4"/>
      <c r="AK170" s="4"/>
    </row>
    <row r="171" spans="16:37" x14ac:dyDescent="0.25"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G171" s="3"/>
      <c r="AH171" s="3"/>
      <c r="AI171" s="4"/>
      <c r="AJ171" s="4"/>
      <c r="AK171" s="4"/>
    </row>
    <row r="172" spans="16:37" x14ac:dyDescent="0.25"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G172" s="3"/>
      <c r="AH172" s="3"/>
      <c r="AI172" s="4"/>
      <c r="AJ172" s="4"/>
      <c r="AK172" s="4"/>
    </row>
    <row r="173" spans="16:37" x14ac:dyDescent="0.25"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G173" s="3"/>
      <c r="AH173" s="3"/>
      <c r="AI173" s="4"/>
      <c r="AJ173" s="4"/>
      <c r="AK173" s="4"/>
    </row>
    <row r="174" spans="16:37" x14ac:dyDescent="0.25"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G174" s="3"/>
      <c r="AH174" s="3"/>
      <c r="AI174" s="4"/>
      <c r="AJ174" s="4"/>
      <c r="AK174" s="4"/>
    </row>
    <row r="175" spans="16:37" x14ac:dyDescent="0.25"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G175" s="3"/>
      <c r="AH175" s="3"/>
      <c r="AI175" s="4"/>
      <c r="AJ175" s="4"/>
      <c r="AK175" s="4"/>
    </row>
    <row r="176" spans="16:37" x14ac:dyDescent="0.25"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G176" s="3"/>
      <c r="AH176" s="3"/>
      <c r="AI176" s="4"/>
      <c r="AJ176" s="4"/>
      <c r="AK176" s="4"/>
    </row>
    <row r="177" spans="16:37" x14ac:dyDescent="0.25"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G177" s="3"/>
      <c r="AH177" s="3"/>
      <c r="AI177" s="4"/>
      <c r="AJ177" s="4"/>
      <c r="AK177" s="4"/>
    </row>
    <row r="178" spans="16:37" x14ac:dyDescent="0.25"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G178" s="3"/>
      <c r="AH178" s="3"/>
      <c r="AI178" s="4"/>
      <c r="AJ178" s="4"/>
      <c r="AK178" s="4"/>
    </row>
    <row r="179" spans="16:37" x14ac:dyDescent="0.25"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G179" s="3"/>
      <c r="AH179" s="3"/>
      <c r="AI179" s="4"/>
      <c r="AJ179" s="4"/>
      <c r="AK179" s="4"/>
    </row>
    <row r="180" spans="16:37" x14ac:dyDescent="0.25"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G180" s="3"/>
      <c r="AH180" s="3"/>
      <c r="AI180" s="4"/>
      <c r="AJ180" s="4"/>
      <c r="AK180" s="4"/>
    </row>
    <row r="181" spans="16:37" x14ac:dyDescent="0.25"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G181" s="3"/>
      <c r="AH181" s="3"/>
      <c r="AI181" s="4"/>
      <c r="AJ181" s="4"/>
      <c r="AK181" s="4"/>
    </row>
    <row r="182" spans="16:37" x14ac:dyDescent="0.25"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G182" s="3"/>
      <c r="AH182" s="3"/>
      <c r="AI182" s="4"/>
      <c r="AJ182" s="4"/>
      <c r="AK182" s="4"/>
    </row>
    <row r="183" spans="16:37" x14ac:dyDescent="0.25"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G183" s="3"/>
      <c r="AH183" s="3"/>
      <c r="AI183" s="4"/>
      <c r="AJ183" s="4"/>
      <c r="AK183" s="4"/>
    </row>
    <row r="184" spans="16:37" x14ac:dyDescent="0.25"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G184" s="3"/>
      <c r="AH184" s="3"/>
      <c r="AI184" s="4"/>
      <c r="AJ184" s="4"/>
      <c r="AK184" s="4"/>
    </row>
    <row r="185" spans="16:37" x14ac:dyDescent="0.25"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G185" s="3"/>
      <c r="AH185" s="3"/>
      <c r="AI185" s="4"/>
      <c r="AJ185" s="4"/>
      <c r="AK185" s="4"/>
    </row>
    <row r="186" spans="16:37" x14ac:dyDescent="0.25"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G186" s="3"/>
      <c r="AH186" s="3"/>
      <c r="AI186" s="4"/>
      <c r="AJ186" s="4"/>
      <c r="AK186" s="4"/>
    </row>
    <row r="187" spans="16:37" x14ac:dyDescent="0.25"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G187" s="3"/>
      <c r="AH187" s="3"/>
      <c r="AI187" s="4"/>
      <c r="AJ187" s="4"/>
      <c r="AK187" s="4"/>
    </row>
    <row r="188" spans="16:37" x14ac:dyDescent="0.25"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G188" s="3"/>
      <c r="AH188" s="3"/>
      <c r="AI188" s="4"/>
      <c r="AJ188" s="4"/>
      <c r="AK188" s="4"/>
    </row>
    <row r="189" spans="16:37" x14ac:dyDescent="0.25"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G189" s="3"/>
      <c r="AH189" s="3"/>
      <c r="AI189" s="4"/>
      <c r="AJ189" s="4"/>
      <c r="AK189" s="4"/>
    </row>
    <row r="190" spans="16:37" x14ac:dyDescent="0.25"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G190" s="3"/>
      <c r="AH190" s="3"/>
      <c r="AI190" s="4"/>
      <c r="AJ190" s="4"/>
      <c r="AK190" s="4"/>
    </row>
    <row r="191" spans="16:37" x14ac:dyDescent="0.25"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G191" s="3"/>
      <c r="AH191" s="3"/>
      <c r="AI191" s="4"/>
      <c r="AJ191" s="4"/>
      <c r="AK191" s="4"/>
    </row>
    <row r="192" spans="16:37" x14ac:dyDescent="0.25"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G192" s="3"/>
      <c r="AH192" s="3"/>
      <c r="AI192" s="4"/>
      <c r="AJ192" s="4"/>
      <c r="AK192" s="4"/>
    </row>
    <row r="193" spans="16:37" x14ac:dyDescent="0.25"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G193" s="3"/>
      <c r="AH193" s="3"/>
      <c r="AI193" s="4"/>
      <c r="AJ193" s="4"/>
      <c r="AK193" s="4"/>
    </row>
    <row r="194" spans="16:37" x14ac:dyDescent="0.25"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G194" s="3"/>
      <c r="AH194" s="3"/>
      <c r="AI194" s="4"/>
      <c r="AJ194" s="4"/>
      <c r="AK194" s="4"/>
    </row>
    <row r="195" spans="16:37" x14ac:dyDescent="0.25"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G195" s="3"/>
      <c r="AH195" s="3"/>
      <c r="AI195" s="4"/>
      <c r="AJ195" s="4"/>
      <c r="AK195" s="4"/>
    </row>
    <row r="196" spans="16:37" x14ac:dyDescent="0.25"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G196" s="3"/>
      <c r="AH196" s="3"/>
      <c r="AI196" s="4"/>
      <c r="AJ196" s="4"/>
      <c r="AK196" s="4"/>
    </row>
    <row r="197" spans="16:37" x14ac:dyDescent="0.25"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G197" s="3"/>
      <c r="AH197" s="3"/>
      <c r="AI197" s="4"/>
      <c r="AJ197" s="4"/>
      <c r="AK197" s="4"/>
    </row>
    <row r="198" spans="16:37" x14ac:dyDescent="0.25"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G198" s="3"/>
      <c r="AH198" s="3"/>
      <c r="AI198" s="4"/>
      <c r="AJ198" s="4"/>
      <c r="AK198" s="4"/>
    </row>
    <row r="199" spans="16:37" x14ac:dyDescent="0.25"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G199" s="3"/>
      <c r="AH199" s="3"/>
      <c r="AI199" s="4"/>
      <c r="AJ199" s="4"/>
      <c r="AK199" s="4"/>
    </row>
    <row r="200" spans="16:37" x14ac:dyDescent="0.25"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G200" s="3"/>
      <c r="AH200" s="3"/>
      <c r="AI200" s="4"/>
      <c r="AJ200" s="4"/>
      <c r="AK200" s="4"/>
    </row>
    <row r="201" spans="16:37" x14ac:dyDescent="0.25"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G201" s="3"/>
      <c r="AH201" s="3"/>
      <c r="AI201" s="4"/>
      <c r="AJ201" s="4"/>
      <c r="AK201" s="4"/>
    </row>
    <row r="202" spans="16:37" x14ac:dyDescent="0.25"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G202" s="3"/>
      <c r="AH202" s="3"/>
      <c r="AI202" s="4"/>
      <c r="AJ202" s="4"/>
      <c r="AK202" s="4"/>
    </row>
    <row r="203" spans="16:37" x14ac:dyDescent="0.25"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G203" s="3"/>
      <c r="AH203" s="3"/>
      <c r="AI203" s="4"/>
      <c r="AJ203" s="4"/>
      <c r="AK203" s="4"/>
    </row>
    <row r="204" spans="16:37" x14ac:dyDescent="0.25"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G204" s="3"/>
      <c r="AH204" s="3"/>
      <c r="AI204" s="4"/>
      <c r="AJ204" s="4"/>
      <c r="AK204" s="4"/>
    </row>
    <row r="205" spans="16:37" x14ac:dyDescent="0.25"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G205" s="3"/>
      <c r="AH205" s="3"/>
      <c r="AI205" s="4"/>
      <c r="AJ205" s="4"/>
      <c r="AK205" s="4"/>
    </row>
    <row r="206" spans="16:37" x14ac:dyDescent="0.25"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G206" s="3"/>
      <c r="AH206" s="3"/>
      <c r="AI206" s="4"/>
      <c r="AJ206" s="4"/>
      <c r="AK206" s="4"/>
    </row>
    <row r="207" spans="16:37" x14ac:dyDescent="0.25"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G207" s="3"/>
      <c r="AH207" s="3"/>
      <c r="AI207" s="4"/>
      <c r="AJ207" s="4"/>
      <c r="AK207" s="4"/>
    </row>
    <row r="208" spans="16:37" x14ac:dyDescent="0.25"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G208" s="3"/>
      <c r="AH208" s="3"/>
      <c r="AI208" s="4"/>
      <c r="AJ208" s="4"/>
      <c r="AK208" s="4"/>
    </row>
    <row r="209" spans="16:37" x14ac:dyDescent="0.25"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G209" s="3"/>
      <c r="AH209" s="3"/>
      <c r="AI209" s="4"/>
      <c r="AJ209" s="4"/>
      <c r="AK209" s="4"/>
    </row>
    <row r="210" spans="16:37" x14ac:dyDescent="0.25"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G210" s="3"/>
      <c r="AH210" s="3"/>
      <c r="AI210" s="4"/>
      <c r="AJ210" s="4"/>
      <c r="AK210" s="4"/>
    </row>
    <row r="211" spans="16:37" x14ac:dyDescent="0.25"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G211" s="3"/>
      <c r="AH211" s="3"/>
      <c r="AI211" s="4"/>
      <c r="AJ211" s="4"/>
      <c r="AK211" s="4"/>
    </row>
    <row r="212" spans="16:37" x14ac:dyDescent="0.25"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G212" s="3"/>
      <c r="AH212" s="3"/>
      <c r="AI212" s="4"/>
      <c r="AJ212" s="4"/>
      <c r="AK212" s="4"/>
    </row>
    <row r="213" spans="16:37" x14ac:dyDescent="0.25"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G213" s="3"/>
      <c r="AH213" s="3"/>
      <c r="AI213" s="4"/>
      <c r="AJ213" s="4"/>
      <c r="AK213" s="4"/>
    </row>
    <row r="214" spans="16:37" x14ac:dyDescent="0.25"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G214" s="3"/>
      <c r="AH214" s="3"/>
      <c r="AI214" s="4"/>
      <c r="AJ214" s="4"/>
      <c r="AK214" s="4"/>
    </row>
    <row r="215" spans="16:37" x14ac:dyDescent="0.25"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G215" s="3"/>
      <c r="AH215" s="3"/>
      <c r="AI215" s="4"/>
      <c r="AJ215" s="4"/>
      <c r="AK215" s="4"/>
    </row>
    <row r="216" spans="16:37" x14ac:dyDescent="0.25"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G216" s="3"/>
      <c r="AH216" s="3"/>
      <c r="AI216" s="4"/>
      <c r="AJ216" s="4"/>
      <c r="AK216" s="4"/>
    </row>
    <row r="217" spans="16:37" x14ac:dyDescent="0.25"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G217" s="3"/>
      <c r="AH217" s="3"/>
      <c r="AI217" s="4"/>
      <c r="AJ217" s="4"/>
      <c r="AK217" s="4"/>
    </row>
    <row r="218" spans="16:37" x14ac:dyDescent="0.25"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G218" s="3"/>
      <c r="AH218" s="3"/>
      <c r="AI218" s="4"/>
      <c r="AJ218" s="4"/>
      <c r="AK218" s="4"/>
    </row>
    <row r="219" spans="16:37" x14ac:dyDescent="0.25"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G219" s="3"/>
      <c r="AH219" s="3"/>
      <c r="AI219" s="4"/>
      <c r="AJ219" s="4"/>
      <c r="AK219" s="4"/>
    </row>
    <row r="220" spans="16:37" x14ac:dyDescent="0.25"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G220" s="3"/>
      <c r="AH220" s="3"/>
      <c r="AI220" s="4"/>
      <c r="AJ220" s="4"/>
      <c r="AK220" s="4"/>
    </row>
    <row r="221" spans="16:37" x14ac:dyDescent="0.25"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G221" s="3"/>
      <c r="AH221" s="3"/>
      <c r="AI221" s="4"/>
      <c r="AJ221" s="4"/>
      <c r="AK221" s="4"/>
    </row>
    <row r="222" spans="16:37" x14ac:dyDescent="0.25"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G222" s="3"/>
      <c r="AH222" s="3"/>
      <c r="AI222" s="4"/>
      <c r="AJ222" s="4"/>
      <c r="AK222" s="4"/>
    </row>
    <row r="223" spans="16:37" x14ac:dyDescent="0.25"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G223" s="3"/>
      <c r="AH223" s="3"/>
      <c r="AI223" s="4"/>
      <c r="AJ223" s="4"/>
      <c r="AK223" s="4"/>
    </row>
    <row r="224" spans="16:37" x14ac:dyDescent="0.25"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G224" s="3"/>
      <c r="AH224" s="3"/>
      <c r="AI224" s="4"/>
      <c r="AJ224" s="4"/>
      <c r="AK224" s="4"/>
    </row>
    <row r="225" spans="16:37" x14ac:dyDescent="0.25"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G225" s="3"/>
      <c r="AH225" s="3"/>
      <c r="AI225" s="4"/>
      <c r="AJ225" s="4"/>
      <c r="AK225" s="4"/>
    </row>
    <row r="226" spans="16:37" x14ac:dyDescent="0.25"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G226" s="3"/>
      <c r="AH226" s="3"/>
      <c r="AI226" s="4"/>
      <c r="AJ226" s="4"/>
      <c r="AK226" s="4"/>
    </row>
    <row r="227" spans="16:37" x14ac:dyDescent="0.25"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G227" s="3"/>
      <c r="AH227" s="3"/>
      <c r="AI227" s="4"/>
      <c r="AJ227" s="4"/>
      <c r="AK227" s="4"/>
    </row>
    <row r="228" spans="16:37" x14ac:dyDescent="0.25"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G228" s="3"/>
      <c r="AH228" s="3"/>
      <c r="AI228" s="4"/>
      <c r="AJ228" s="4"/>
      <c r="AK228" s="4"/>
    </row>
    <row r="229" spans="16:37" x14ac:dyDescent="0.25"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G229" s="3"/>
      <c r="AH229" s="3"/>
      <c r="AI229" s="4"/>
      <c r="AJ229" s="4"/>
      <c r="AK229" s="4"/>
    </row>
    <row r="230" spans="16:37" x14ac:dyDescent="0.25"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G230" s="3"/>
      <c r="AH230" s="3"/>
      <c r="AI230" s="4"/>
      <c r="AJ230" s="4"/>
      <c r="AK230" s="4"/>
    </row>
    <row r="231" spans="16:37" x14ac:dyDescent="0.25"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G231" s="3"/>
      <c r="AH231" s="3"/>
      <c r="AI231" s="4"/>
      <c r="AJ231" s="4"/>
      <c r="AK231" s="4"/>
    </row>
    <row r="232" spans="16:37" x14ac:dyDescent="0.25"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G232" s="3"/>
      <c r="AH232" s="3"/>
      <c r="AI232" s="4"/>
      <c r="AJ232" s="4"/>
      <c r="AK232" s="4"/>
    </row>
    <row r="233" spans="16:37" x14ac:dyDescent="0.25"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G233" s="3"/>
      <c r="AH233" s="3"/>
      <c r="AI233" s="4"/>
      <c r="AJ233" s="4"/>
      <c r="AK233" s="4"/>
    </row>
    <row r="234" spans="16:37" x14ac:dyDescent="0.25"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G234" s="3"/>
      <c r="AH234" s="3"/>
      <c r="AI234" s="4"/>
      <c r="AJ234" s="4"/>
      <c r="AK234" s="4"/>
    </row>
    <row r="235" spans="16:37" x14ac:dyDescent="0.25"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G235" s="3"/>
      <c r="AH235" s="3"/>
      <c r="AI235" s="4"/>
      <c r="AJ235" s="4"/>
      <c r="AK235" s="4"/>
    </row>
    <row r="236" spans="16:37" x14ac:dyDescent="0.25"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G236" s="3"/>
      <c r="AH236" s="3"/>
      <c r="AI236" s="4"/>
      <c r="AJ236" s="4"/>
      <c r="AK236" s="4"/>
    </row>
    <row r="237" spans="16:37" x14ac:dyDescent="0.25"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G237" s="3"/>
      <c r="AH237" s="3"/>
      <c r="AI237" s="4"/>
      <c r="AJ237" s="4"/>
      <c r="AK237" s="4"/>
    </row>
    <row r="238" spans="16:37" x14ac:dyDescent="0.25"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G238" s="3"/>
      <c r="AH238" s="3"/>
      <c r="AI238" s="4"/>
      <c r="AJ238" s="4"/>
      <c r="AK238" s="4"/>
    </row>
    <row r="239" spans="16:37" x14ac:dyDescent="0.25"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G239" s="3"/>
      <c r="AH239" s="3"/>
      <c r="AI239" s="4"/>
      <c r="AJ239" s="4"/>
      <c r="AK239" s="4"/>
    </row>
    <row r="240" spans="16:37" x14ac:dyDescent="0.25"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G240" s="3"/>
      <c r="AH240" s="3"/>
      <c r="AI240" s="4"/>
      <c r="AJ240" s="4"/>
      <c r="AK240" s="4"/>
    </row>
    <row r="241" spans="16:37" x14ac:dyDescent="0.25"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G241" s="3"/>
      <c r="AH241" s="3"/>
      <c r="AI241" s="4"/>
      <c r="AJ241" s="4"/>
      <c r="AK241" s="4"/>
    </row>
    <row r="242" spans="16:37" x14ac:dyDescent="0.25"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G242" s="3"/>
      <c r="AH242" s="3"/>
      <c r="AI242" s="4"/>
      <c r="AJ242" s="4"/>
      <c r="AK242" s="4"/>
    </row>
    <row r="243" spans="16:37" x14ac:dyDescent="0.25"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G243" s="3"/>
      <c r="AH243" s="3"/>
      <c r="AI243" s="4"/>
      <c r="AJ243" s="4"/>
      <c r="AK243" s="4"/>
    </row>
    <row r="244" spans="16:37" x14ac:dyDescent="0.25"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G244" s="3"/>
      <c r="AH244" s="3"/>
      <c r="AI244" s="4"/>
      <c r="AJ244" s="4"/>
      <c r="AK244" s="4"/>
    </row>
    <row r="245" spans="16:37" x14ac:dyDescent="0.25"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G245" s="3"/>
      <c r="AH245" s="3"/>
      <c r="AI245" s="4"/>
      <c r="AJ245" s="4"/>
      <c r="AK245" s="4"/>
    </row>
    <row r="246" spans="16:37" x14ac:dyDescent="0.25"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G246" s="3"/>
      <c r="AH246" s="3"/>
      <c r="AI246" s="4"/>
      <c r="AJ246" s="4"/>
      <c r="AK246" s="4"/>
    </row>
    <row r="247" spans="16:37" x14ac:dyDescent="0.2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G247" s="3"/>
      <c r="AH247" s="3"/>
      <c r="AI247" s="4"/>
      <c r="AJ247" s="4"/>
      <c r="AK247" s="4"/>
    </row>
    <row r="248" spans="16:37" x14ac:dyDescent="0.25"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G248" s="3"/>
      <c r="AH248" s="3"/>
      <c r="AI248" s="4"/>
      <c r="AJ248" s="4"/>
      <c r="AK248" s="4"/>
    </row>
    <row r="249" spans="16:37" x14ac:dyDescent="0.25"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G249" s="3"/>
      <c r="AH249" s="3"/>
      <c r="AI249" s="4"/>
      <c r="AJ249" s="4"/>
      <c r="AK249" s="4"/>
    </row>
    <row r="250" spans="16:37" x14ac:dyDescent="0.25"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G250" s="3"/>
      <c r="AH250" s="3"/>
      <c r="AI250" s="4"/>
      <c r="AJ250" s="4"/>
      <c r="AK250" s="4"/>
    </row>
    <row r="251" spans="16:37" x14ac:dyDescent="0.25"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G251" s="3"/>
      <c r="AH251" s="3"/>
      <c r="AI251" s="4"/>
      <c r="AJ251" s="4"/>
      <c r="AK251" s="4"/>
    </row>
    <row r="252" spans="16:37" x14ac:dyDescent="0.25"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G252" s="3"/>
      <c r="AH252" s="3"/>
      <c r="AI252" s="4"/>
      <c r="AJ252" s="4"/>
      <c r="AK252" s="4"/>
    </row>
    <row r="253" spans="16:37" x14ac:dyDescent="0.25"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G253" s="3"/>
      <c r="AH253" s="3"/>
      <c r="AI253" s="4"/>
      <c r="AJ253" s="4"/>
      <c r="AK253" s="4"/>
    </row>
    <row r="254" spans="16:37" x14ac:dyDescent="0.25"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G254" s="3"/>
      <c r="AH254" s="3"/>
      <c r="AI254" s="4"/>
      <c r="AJ254" s="4"/>
      <c r="AK254" s="4"/>
    </row>
    <row r="255" spans="16:37" x14ac:dyDescent="0.25"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G255" s="3"/>
      <c r="AH255" s="3"/>
      <c r="AI255" s="4"/>
      <c r="AJ255" s="4"/>
      <c r="AK255" s="4"/>
    </row>
    <row r="256" spans="16:37" x14ac:dyDescent="0.25"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G256" s="3"/>
      <c r="AH256" s="3"/>
      <c r="AI256" s="4"/>
      <c r="AJ256" s="4"/>
      <c r="AK256" s="4"/>
    </row>
    <row r="257" spans="16:37" x14ac:dyDescent="0.25"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G257" s="3"/>
      <c r="AH257" s="3"/>
      <c r="AI257" s="4"/>
      <c r="AJ257" s="4"/>
      <c r="AK257" s="4"/>
    </row>
    <row r="258" spans="16:37" x14ac:dyDescent="0.25"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G258" s="3"/>
      <c r="AH258" s="3"/>
      <c r="AI258" s="4"/>
      <c r="AJ258" s="4"/>
      <c r="AK258" s="4"/>
    </row>
    <row r="259" spans="16:37" x14ac:dyDescent="0.25"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G259" s="3"/>
      <c r="AH259" s="3"/>
      <c r="AI259" s="4"/>
      <c r="AJ259" s="4"/>
      <c r="AK259" s="4"/>
    </row>
    <row r="260" spans="16:37" x14ac:dyDescent="0.25"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G260" s="3"/>
      <c r="AH260" s="3"/>
      <c r="AI260" s="4"/>
      <c r="AJ260" s="4"/>
      <c r="AK260" s="4"/>
    </row>
    <row r="261" spans="16:37" x14ac:dyDescent="0.25"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G261" s="3"/>
      <c r="AH261" s="3"/>
      <c r="AI261" s="4"/>
      <c r="AJ261" s="4"/>
      <c r="AK261" s="4"/>
    </row>
    <row r="262" spans="16:37" x14ac:dyDescent="0.25"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G262" s="3"/>
      <c r="AH262" s="3"/>
      <c r="AI262" s="4"/>
      <c r="AJ262" s="4"/>
      <c r="AK262" s="4"/>
    </row>
    <row r="263" spans="16:37" x14ac:dyDescent="0.25"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G263" s="3"/>
      <c r="AH263" s="3"/>
      <c r="AI263" s="4"/>
      <c r="AJ263" s="4"/>
      <c r="AK263" s="4"/>
    </row>
    <row r="264" spans="16:37" x14ac:dyDescent="0.25"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G264" s="3"/>
      <c r="AH264" s="3"/>
      <c r="AI264" s="4"/>
      <c r="AJ264" s="4"/>
      <c r="AK264" s="4"/>
    </row>
    <row r="265" spans="16:37" x14ac:dyDescent="0.25"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G265" s="3"/>
      <c r="AH265" s="3"/>
      <c r="AI265" s="4"/>
      <c r="AJ265" s="4"/>
      <c r="AK265" s="4"/>
    </row>
    <row r="266" spans="16:37" x14ac:dyDescent="0.25"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G266" s="3"/>
      <c r="AH266" s="3"/>
      <c r="AI266" s="4"/>
      <c r="AJ266" s="4"/>
      <c r="AK266" s="4"/>
    </row>
    <row r="267" spans="16:37" x14ac:dyDescent="0.25"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G267" s="3"/>
      <c r="AH267" s="3"/>
      <c r="AI267" s="4"/>
      <c r="AJ267" s="4"/>
      <c r="AK267" s="4"/>
    </row>
    <row r="268" spans="16:37" x14ac:dyDescent="0.25"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G268" s="3"/>
      <c r="AH268" s="3"/>
      <c r="AI268" s="4"/>
      <c r="AJ268" s="4"/>
      <c r="AK268" s="4"/>
    </row>
    <row r="269" spans="16:37" x14ac:dyDescent="0.25"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G269" s="3"/>
      <c r="AH269" s="3"/>
      <c r="AI269" s="4"/>
      <c r="AJ269" s="4"/>
      <c r="AK269" s="4"/>
    </row>
    <row r="270" spans="16:37" x14ac:dyDescent="0.25"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G270" s="3"/>
      <c r="AH270" s="3"/>
      <c r="AI270" s="4"/>
      <c r="AJ270" s="4"/>
      <c r="AK270" s="4"/>
    </row>
    <row r="271" spans="16:37" x14ac:dyDescent="0.25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G271" s="3"/>
      <c r="AH271" s="3"/>
      <c r="AI271" s="4"/>
      <c r="AJ271" s="4"/>
      <c r="AK271" s="4"/>
    </row>
    <row r="272" spans="16:37" x14ac:dyDescent="0.25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G272" s="3"/>
      <c r="AH272" s="3"/>
      <c r="AI272" s="4"/>
      <c r="AJ272" s="4"/>
      <c r="AK272" s="4"/>
    </row>
    <row r="273" spans="16:37" x14ac:dyDescent="0.25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G273" s="3"/>
      <c r="AH273" s="3"/>
      <c r="AI273" s="4"/>
      <c r="AJ273" s="4"/>
      <c r="AK273" s="4"/>
    </row>
    <row r="274" spans="16:37" x14ac:dyDescent="0.25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G274" s="3"/>
      <c r="AH274" s="3"/>
      <c r="AI274" s="4"/>
      <c r="AJ274" s="4"/>
      <c r="AK274" s="4"/>
    </row>
    <row r="275" spans="16:37" x14ac:dyDescent="0.25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G275" s="3"/>
      <c r="AH275" s="3"/>
      <c r="AI275" s="4"/>
      <c r="AJ275" s="4"/>
      <c r="AK275" s="4"/>
    </row>
    <row r="276" spans="16:37" x14ac:dyDescent="0.25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G276" s="3"/>
      <c r="AH276" s="3"/>
      <c r="AI276" s="4"/>
      <c r="AJ276" s="4"/>
      <c r="AK276" s="4"/>
    </row>
    <row r="277" spans="16:37" x14ac:dyDescent="0.25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G277" s="3"/>
      <c r="AH277" s="3"/>
      <c r="AI277" s="4"/>
      <c r="AJ277" s="4"/>
      <c r="AK277" s="4"/>
    </row>
    <row r="278" spans="16:37" x14ac:dyDescent="0.25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G278" s="3"/>
      <c r="AH278" s="3"/>
      <c r="AI278" s="4"/>
      <c r="AJ278" s="4"/>
      <c r="AK278" s="4"/>
    </row>
    <row r="279" spans="16:37" x14ac:dyDescent="0.25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G279" s="3"/>
      <c r="AH279" s="3"/>
      <c r="AI279" s="4"/>
      <c r="AJ279" s="4"/>
      <c r="AK279" s="4"/>
    </row>
    <row r="280" spans="16:37" x14ac:dyDescent="0.25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G280" s="3"/>
      <c r="AH280" s="3"/>
      <c r="AI280" s="4"/>
      <c r="AJ280" s="4"/>
      <c r="AK280" s="4"/>
    </row>
    <row r="281" spans="16:37" x14ac:dyDescent="0.25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G281" s="3"/>
      <c r="AH281" s="3"/>
      <c r="AI281" s="4"/>
      <c r="AJ281" s="4"/>
      <c r="AK281" s="4"/>
    </row>
    <row r="282" spans="16:37" x14ac:dyDescent="0.25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G282" s="3"/>
      <c r="AH282" s="3"/>
      <c r="AI282" s="4"/>
      <c r="AJ282" s="4"/>
      <c r="AK282" s="4"/>
    </row>
    <row r="283" spans="16:37" x14ac:dyDescent="0.25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G283" s="3"/>
      <c r="AH283" s="3"/>
      <c r="AI283" s="4"/>
      <c r="AJ283" s="4"/>
      <c r="AK283" s="4"/>
    </row>
    <row r="284" spans="16:37" x14ac:dyDescent="0.25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G284" s="3"/>
      <c r="AH284" s="3"/>
      <c r="AI284" s="4"/>
      <c r="AJ284" s="4"/>
      <c r="AK284" s="4"/>
    </row>
    <row r="285" spans="16:37" x14ac:dyDescent="0.25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G285" s="3"/>
      <c r="AH285" s="3"/>
      <c r="AI285" s="4"/>
      <c r="AJ285" s="4"/>
      <c r="AK285" s="4"/>
    </row>
    <row r="286" spans="16:37" x14ac:dyDescent="0.25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G286" s="3"/>
      <c r="AH286" s="3"/>
      <c r="AI286" s="4"/>
      <c r="AJ286" s="4"/>
      <c r="AK286" s="4"/>
    </row>
    <row r="287" spans="16:37" x14ac:dyDescent="0.25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G287" s="3"/>
      <c r="AH287" s="3"/>
      <c r="AI287" s="4"/>
      <c r="AJ287" s="4"/>
      <c r="AK287" s="4"/>
    </row>
    <row r="288" spans="16:37" x14ac:dyDescent="0.25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G288" s="3"/>
      <c r="AH288" s="3"/>
      <c r="AI288" s="4"/>
      <c r="AJ288" s="4"/>
      <c r="AK288" s="4"/>
    </row>
    <row r="289" spans="16:37" x14ac:dyDescent="0.25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G289" s="3"/>
      <c r="AH289" s="3"/>
      <c r="AI289" s="4"/>
      <c r="AJ289" s="4"/>
      <c r="AK289" s="4"/>
    </row>
    <row r="290" spans="16:37" x14ac:dyDescent="0.25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G290" s="3"/>
      <c r="AH290" s="3"/>
      <c r="AI290" s="4"/>
      <c r="AJ290" s="4"/>
      <c r="AK290" s="4"/>
    </row>
    <row r="291" spans="16:37" x14ac:dyDescent="0.25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G291" s="3"/>
      <c r="AH291" s="3"/>
      <c r="AI291" s="4"/>
      <c r="AJ291" s="4"/>
      <c r="AK291" s="4"/>
    </row>
    <row r="292" spans="16:37" x14ac:dyDescent="0.25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G292" s="3"/>
      <c r="AH292" s="3"/>
      <c r="AI292" s="4"/>
      <c r="AJ292" s="4"/>
      <c r="AK292" s="4"/>
    </row>
    <row r="293" spans="16:37" x14ac:dyDescent="0.25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G293" s="3"/>
      <c r="AH293" s="3"/>
      <c r="AI293" s="4"/>
      <c r="AJ293" s="4"/>
      <c r="AK293" s="4"/>
    </row>
    <row r="294" spans="16:37" x14ac:dyDescent="0.25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G294" s="3"/>
      <c r="AH294" s="3"/>
      <c r="AI294" s="4"/>
      <c r="AJ294" s="4"/>
      <c r="AK294" s="4"/>
    </row>
    <row r="295" spans="16:37" x14ac:dyDescent="0.25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G295" s="3"/>
      <c r="AH295" s="3"/>
      <c r="AI295" s="4"/>
      <c r="AJ295" s="4"/>
      <c r="AK295" s="4"/>
    </row>
    <row r="296" spans="16:37" x14ac:dyDescent="0.25"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G296" s="3"/>
      <c r="AH296" s="3"/>
      <c r="AI296" s="4"/>
      <c r="AJ296" s="4"/>
      <c r="AK296" s="4"/>
    </row>
    <row r="297" spans="16:37" x14ac:dyDescent="0.25"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G297" s="3"/>
      <c r="AH297" s="3"/>
      <c r="AI297" s="4"/>
      <c r="AJ297" s="4"/>
      <c r="AK297" s="4"/>
    </row>
    <row r="298" spans="16:37" x14ac:dyDescent="0.25"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G298" s="3"/>
      <c r="AH298" s="3"/>
      <c r="AI298" s="4"/>
      <c r="AJ298" s="4"/>
      <c r="AK298" s="4"/>
    </row>
    <row r="299" spans="16:37" x14ac:dyDescent="0.25"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G299" s="3"/>
      <c r="AH299" s="3"/>
      <c r="AI299" s="4"/>
      <c r="AJ299" s="4"/>
      <c r="AK299" s="4"/>
    </row>
    <row r="300" spans="16:37" x14ac:dyDescent="0.25"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G300" s="3"/>
      <c r="AH300" s="3"/>
      <c r="AI300" s="4"/>
      <c r="AJ300" s="4"/>
      <c r="AK300" s="4"/>
    </row>
    <row r="301" spans="16:37" x14ac:dyDescent="0.25"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G301" s="3"/>
      <c r="AH301" s="3"/>
      <c r="AI301" s="4"/>
      <c r="AJ301" s="4"/>
      <c r="AK301" s="4"/>
    </row>
    <row r="302" spans="16:37" x14ac:dyDescent="0.25"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G302" s="3"/>
      <c r="AH302" s="3"/>
      <c r="AI302" s="4"/>
      <c r="AJ302" s="4"/>
      <c r="AK302" s="4"/>
    </row>
    <row r="303" spans="16:37" x14ac:dyDescent="0.25"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G303" s="3"/>
      <c r="AH303" s="3"/>
      <c r="AI303" s="4"/>
      <c r="AJ303" s="4"/>
      <c r="AK303" s="4"/>
    </row>
    <row r="304" spans="16:37" x14ac:dyDescent="0.25"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G304" s="3"/>
      <c r="AH304" s="3"/>
      <c r="AI304" s="4"/>
      <c r="AJ304" s="4"/>
      <c r="AK304" s="4"/>
    </row>
    <row r="305" spans="16:37" x14ac:dyDescent="0.25"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G305" s="3"/>
      <c r="AH305" s="3"/>
      <c r="AI305" s="4"/>
      <c r="AJ305" s="4"/>
      <c r="AK305" s="4"/>
    </row>
    <row r="306" spans="16:37" x14ac:dyDescent="0.25"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G306" s="3"/>
      <c r="AH306" s="3"/>
      <c r="AI306" s="4"/>
      <c r="AJ306" s="4"/>
      <c r="AK306" s="4"/>
    </row>
    <row r="307" spans="16:37" x14ac:dyDescent="0.25"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G307" s="3"/>
      <c r="AH307" s="3"/>
      <c r="AI307" s="4"/>
      <c r="AJ307" s="4"/>
      <c r="AK307" s="4"/>
    </row>
    <row r="308" spans="16:37" x14ac:dyDescent="0.25"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G308" s="3"/>
      <c r="AH308" s="3"/>
      <c r="AI308" s="4"/>
      <c r="AJ308" s="4"/>
      <c r="AK308" s="4"/>
    </row>
    <row r="309" spans="16:37" x14ac:dyDescent="0.25"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G309" s="3"/>
      <c r="AH309" s="3"/>
      <c r="AI309" s="4"/>
      <c r="AJ309" s="4"/>
      <c r="AK309" s="4"/>
    </row>
    <row r="310" spans="16:37" x14ac:dyDescent="0.25"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G310" s="3"/>
      <c r="AH310" s="3"/>
      <c r="AI310" s="4"/>
      <c r="AJ310" s="4"/>
      <c r="AK310" s="4"/>
    </row>
    <row r="311" spans="16:37" x14ac:dyDescent="0.25"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G311" s="3"/>
      <c r="AH311" s="3"/>
      <c r="AI311" s="4"/>
      <c r="AJ311" s="4"/>
      <c r="AK311" s="4"/>
    </row>
    <row r="312" spans="16:37" x14ac:dyDescent="0.25"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G312" s="3"/>
      <c r="AH312" s="3"/>
      <c r="AI312" s="4"/>
      <c r="AJ312" s="4"/>
      <c r="AK312" s="4"/>
    </row>
    <row r="313" spans="16:37" x14ac:dyDescent="0.25"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G313" s="3"/>
      <c r="AH313" s="3"/>
      <c r="AI313" s="4"/>
      <c r="AJ313" s="4"/>
      <c r="AK313" s="4"/>
    </row>
    <row r="314" spans="16:37" x14ac:dyDescent="0.25"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G314" s="3"/>
      <c r="AH314" s="3"/>
      <c r="AI314" s="4"/>
      <c r="AJ314" s="4"/>
      <c r="AK314" s="4"/>
    </row>
    <row r="315" spans="16:37" x14ac:dyDescent="0.25"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G315" s="3"/>
      <c r="AH315" s="3"/>
      <c r="AI315" s="4"/>
      <c r="AJ315" s="4"/>
      <c r="AK315" s="4"/>
    </row>
    <row r="316" spans="16:37" x14ac:dyDescent="0.25"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G316" s="3"/>
      <c r="AH316" s="3"/>
      <c r="AI316" s="4"/>
      <c r="AJ316" s="4"/>
      <c r="AK316" s="4"/>
    </row>
    <row r="317" spans="16:37" x14ac:dyDescent="0.25"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G317" s="3"/>
      <c r="AH317" s="3"/>
      <c r="AI317" s="4"/>
      <c r="AJ317" s="4"/>
      <c r="AK317" s="4"/>
    </row>
    <row r="318" spans="16:37" x14ac:dyDescent="0.25"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G318" s="3"/>
      <c r="AH318" s="3"/>
      <c r="AI318" s="4"/>
      <c r="AJ318" s="4"/>
      <c r="AK318" s="4"/>
    </row>
    <row r="319" spans="16:37" x14ac:dyDescent="0.25"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G319" s="3"/>
      <c r="AH319" s="3"/>
      <c r="AI319" s="4"/>
      <c r="AJ319" s="4"/>
      <c r="AK319" s="4"/>
    </row>
    <row r="320" spans="16:37" x14ac:dyDescent="0.25"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G320" s="3"/>
      <c r="AH320" s="3"/>
      <c r="AI320" s="4"/>
      <c r="AJ320" s="4"/>
      <c r="AK320" s="4"/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2020-04-19T13:13:28Z</dcterms:modified>
</cp:coreProperties>
</file>